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ipsiscv.sharepoint.com/sites/StichtingPlatformACCT/Shared Documents/General/Documenten/6. Film-AV/Definitie/WW - fairpayjuli2025/"/>
    </mc:Choice>
  </mc:AlternateContent>
  <xr:revisionPtr revIDLastSave="15" documentId="8_{F82D0AF2-23BB-427D-9DBD-0CCF553D5C66}" xr6:coauthVersionLast="47" xr6:coauthVersionMax="47" xr10:uidLastSave="{63A90AB2-3805-4053-B9A1-C6494216D86C}"/>
  <bookViews>
    <workbookView xWindow="-120" yWindow="-120" windowWidth="29040" windowHeight="15720" tabRatio="733" xr2:uid="{B22665EE-B1E8-4D49-805C-472101931019}"/>
  </bookViews>
  <sheets>
    <sheet name="Voorblad" sheetId="18" r:id="rId1"/>
    <sheet name="Preambule" sheetId="15" r:id="rId2"/>
    <sheet name="Richtlijn Zzp-Tarief 23-26" sheetId="17" r:id="rId3"/>
    <sheet name="Richtlijn Zzp-Tarief 26" sheetId="21" r:id="rId4"/>
    <sheet name="Richtlijn Zzp-Tarief 24-25" sheetId="11" r:id="rId5"/>
    <sheet name="Benchmark Salaris 23-26" sheetId="22" r:id="rId6"/>
    <sheet name="Benchmark Salaris 26" sheetId="24" r:id="rId7"/>
    <sheet name="Benchmark Salaris 24-25" sheetId="23" r:id="rId8"/>
    <sheet name="Achterliggende benchmark" sheetId="3" r:id="rId9"/>
    <sheet name="Achterliggende berekening" sheetId="9" r:id="rId10"/>
  </sheets>
  <definedNames>
    <definedName name="_xlnm.Print_Area" localSheetId="8">'Achterliggende benchmark'!$A$1:$S$34</definedName>
    <definedName name="_xlnm.Print_Area" localSheetId="9">'Achterliggende berekening'!$A$1:$P$33</definedName>
    <definedName name="_xlnm.Print_Area" localSheetId="5">'Benchmark Salaris 23-26'!$A$1:$O$20</definedName>
    <definedName name="_xlnm.Print_Area" localSheetId="7">'Benchmark Salaris 24-25'!$A$1:$J$30</definedName>
    <definedName name="_xlnm.Print_Area" localSheetId="6">'Benchmark Salaris 26'!$A$1:$M$29</definedName>
    <definedName name="_xlnm.Print_Area" localSheetId="1">Preambule!$A$1:$E$30</definedName>
    <definedName name="_xlnm.Print_Area" localSheetId="2">'Richtlijn Zzp-Tarief 23-26'!$A$1:$M$25</definedName>
    <definedName name="_xlnm.Print_Area" localSheetId="4">'Richtlijn Zzp-Tarief 24-25'!$A$1:$R$38</definedName>
    <definedName name="_xlnm.Print_Area" localSheetId="3">'Richtlijn Zzp-Tarief 26'!$A$1:$V$47</definedName>
    <definedName name="_xlnm.Print_Area" localSheetId="0">Voorblad!$A$2:$C$9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3" l="1"/>
  <c r="F14" i="3"/>
  <c r="E15" i="3"/>
  <c r="F15" i="3"/>
  <c r="E16" i="3"/>
  <c r="F16" i="3"/>
  <c r="E17" i="3"/>
  <c r="F17" i="3"/>
  <c r="E18" i="3"/>
  <c r="F18" i="3"/>
  <c r="E19" i="3"/>
  <c r="F19" i="3"/>
  <c r="E20" i="3"/>
  <c r="F20" i="3"/>
  <c r="E21" i="3"/>
  <c r="F21" i="3"/>
  <c r="E22" i="3"/>
  <c r="F22" i="3"/>
  <c r="E23" i="3"/>
  <c r="F23" i="3"/>
  <c r="E24" i="3"/>
  <c r="F24" i="3"/>
  <c r="F13" i="3"/>
  <c r="E13" i="3"/>
  <c r="D18" i="22"/>
  <c r="C18" i="22"/>
  <c r="N18" i="22"/>
  <c r="M18" i="22"/>
  <c r="M17" i="22"/>
  <c r="M16" i="22"/>
  <c r="L18" i="22"/>
  <c r="K18" i="22"/>
  <c r="J18" i="22"/>
  <c r="I18" i="22"/>
  <c r="H18" i="22"/>
  <c r="G18" i="22"/>
  <c r="L17" i="22"/>
  <c r="K17" i="22"/>
  <c r="J17" i="22"/>
  <c r="I17" i="22"/>
  <c r="H17" i="22"/>
  <c r="G17" i="22"/>
  <c r="L16" i="22"/>
  <c r="K16" i="22"/>
  <c r="J16" i="22"/>
  <c r="I16" i="22"/>
  <c r="H16" i="22"/>
  <c r="G16" i="22"/>
  <c r="J15" i="22"/>
  <c r="I15" i="22"/>
  <c r="H14" i="22"/>
  <c r="G14" i="22"/>
  <c r="E14" i="22"/>
  <c r="L11" i="22"/>
  <c r="I10" i="22"/>
  <c r="H9" i="22"/>
  <c r="K8" i="22"/>
  <c r="J8" i="22"/>
  <c r="F8" i="22"/>
  <c r="C7" i="23"/>
  <c r="C7" i="24" s="1"/>
  <c r="M7" i="22" s="1"/>
  <c r="D7" i="23"/>
  <c r="D7" i="24" s="1"/>
  <c r="N7" i="22" s="1"/>
  <c r="E7" i="23"/>
  <c r="G7" i="22" s="1"/>
  <c r="F7" i="23"/>
  <c r="H7" i="22" s="1"/>
  <c r="G7" i="23"/>
  <c r="I7" i="22" s="1"/>
  <c r="H7" i="23"/>
  <c r="J7" i="22" s="1"/>
  <c r="I7" i="23"/>
  <c r="K7" i="22" s="1"/>
  <c r="J7" i="23"/>
  <c r="L7" i="22" s="1"/>
  <c r="C8" i="23"/>
  <c r="C8" i="24" s="1"/>
  <c r="M8" i="22" s="1"/>
  <c r="D8" i="23"/>
  <c r="D8" i="24" s="1"/>
  <c r="N8" i="22" s="1"/>
  <c r="E8" i="23"/>
  <c r="G8" i="22" s="1"/>
  <c r="F8" i="23"/>
  <c r="H8" i="22" s="1"/>
  <c r="G8" i="23"/>
  <c r="I8" i="22" s="1"/>
  <c r="H8" i="23"/>
  <c r="I8" i="23"/>
  <c r="J8" i="23"/>
  <c r="L8" i="22" s="1"/>
  <c r="C9" i="23"/>
  <c r="C9" i="24" s="1"/>
  <c r="M9" i="22" s="1"/>
  <c r="D9" i="23"/>
  <c r="F9" i="22" s="1"/>
  <c r="E9" i="23"/>
  <c r="G9" i="22" s="1"/>
  <c r="F9" i="23"/>
  <c r="G9" i="23"/>
  <c r="I9" i="22" s="1"/>
  <c r="H9" i="23"/>
  <c r="J9" i="22" s="1"/>
  <c r="I9" i="23"/>
  <c r="K9" i="22" s="1"/>
  <c r="J9" i="23"/>
  <c r="L9" i="22" s="1"/>
  <c r="C10" i="23"/>
  <c r="C10" i="24" s="1"/>
  <c r="M10" i="22" s="1"/>
  <c r="D10" i="23"/>
  <c r="F10" i="22" s="1"/>
  <c r="E10" i="23"/>
  <c r="G10" i="22" s="1"/>
  <c r="F10" i="23"/>
  <c r="H10" i="22" s="1"/>
  <c r="G10" i="23"/>
  <c r="H10" i="23"/>
  <c r="J10" i="22" s="1"/>
  <c r="I10" i="23"/>
  <c r="K10" i="22" s="1"/>
  <c r="J10" i="23"/>
  <c r="L10" i="22" s="1"/>
  <c r="C11" i="23"/>
  <c r="E11" i="22" s="1"/>
  <c r="D11" i="23"/>
  <c r="F11" i="22" s="1"/>
  <c r="E11" i="23"/>
  <c r="G11" i="22" s="1"/>
  <c r="F11" i="23"/>
  <c r="H11" i="22" s="1"/>
  <c r="G11" i="23"/>
  <c r="I11" i="22" s="1"/>
  <c r="H11" i="23"/>
  <c r="J11" i="22" s="1"/>
  <c r="I11" i="23"/>
  <c r="K11" i="22" s="1"/>
  <c r="J11" i="23"/>
  <c r="C12" i="23"/>
  <c r="E12" i="22" s="1"/>
  <c r="D12" i="23"/>
  <c r="F12" i="22" s="1"/>
  <c r="E12" i="23"/>
  <c r="G12" i="22" s="1"/>
  <c r="F12" i="23"/>
  <c r="H12" i="22" s="1"/>
  <c r="G12" i="23"/>
  <c r="I12" i="22" s="1"/>
  <c r="H12" i="23"/>
  <c r="J12" i="22" s="1"/>
  <c r="I12" i="23"/>
  <c r="K12" i="22" s="1"/>
  <c r="J12" i="23"/>
  <c r="L12" i="22" s="1"/>
  <c r="C13" i="23"/>
  <c r="C13" i="24" s="1"/>
  <c r="M13" i="22" s="1"/>
  <c r="D13" i="23"/>
  <c r="D13" i="24" s="1"/>
  <c r="N13" i="22" s="1"/>
  <c r="E13" i="23"/>
  <c r="G13" i="22" s="1"/>
  <c r="F13" i="23"/>
  <c r="H13" i="22" s="1"/>
  <c r="G13" i="23"/>
  <c r="I13" i="22" s="1"/>
  <c r="H13" i="23"/>
  <c r="J13" i="22" s="1"/>
  <c r="I13" i="23"/>
  <c r="K13" i="22" s="1"/>
  <c r="J13" i="23"/>
  <c r="L13" i="22" s="1"/>
  <c r="C14" i="23"/>
  <c r="C14" i="24" s="1"/>
  <c r="M14" i="22" s="1"/>
  <c r="D14" i="23"/>
  <c r="F14" i="22" s="1"/>
  <c r="E14" i="23"/>
  <c r="F14" i="23"/>
  <c r="G14" i="23"/>
  <c r="I14" i="22" s="1"/>
  <c r="H14" i="23"/>
  <c r="J14" i="22" s="1"/>
  <c r="I14" i="23"/>
  <c r="K14" i="22" s="1"/>
  <c r="J14" i="23"/>
  <c r="L14" i="22" s="1"/>
  <c r="C15" i="23"/>
  <c r="C15" i="24" s="1"/>
  <c r="M15" i="22" s="1"/>
  <c r="D15" i="23"/>
  <c r="F15" i="22" s="1"/>
  <c r="E15" i="23"/>
  <c r="G15" i="22" s="1"/>
  <c r="F15" i="23"/>
  <c r="H15" i="22" s="1"/>
  <c r="G15" i="23"/>
  <c r="H15" i="23"/>
  <c r="I15" i="23"/>
  <c r="K15" i="22" s="1"/>
  <c r="J15" i="23"/>
  <c r="L15" i="22" s="1"/>
  <c r="C16" i="23"/>
  <c r="E16" i="22" s="1"/>
  <c r="D16" i="23"/>
  <c r="D16" i="24" s="1"/>
  <c r="N16" i="22" s="1"/>
  <c r="C17" i="23"/>
  <c r="E17" i="22" s="1"/>
  <c r="D17" i="23"/>
  <c r="D17" i="24" s="1"/>
  <c r="N17" i="22" s="1"/>
  <c r="C18" i="23"/>
  <c r="E18" i="22" s="1"/>
  <c r="D18" i="23"/>
  <c r="F18" i="22" s="1"/>
  <c r="D10" i="24"/>
  <c r="N10" i="22" s="1"/>
  <c r="C11" i="24" l="1"/>
  <c r="M11" i="22" s="1"/>
  <c r="D9" i="24"/>
  <c r="N9" i="22" s="1"/>
  <c r="D11" i="24"/>
  <c r="N11" i="22" s="1"/>
  <c r="D12" i="24"/>
  <c r="N12" i="22" s="1"/>
  <c r="F17" i="22"/>
  <c r="E9" i="22"/>
  <c r="F16" i="22"/>
  <c r="D14" i="24"/>
  <c r="N14" i="22" s="1"/>
  <c r="E13" i="22"/>
  <c r="C12" i="24"/>
  <c r="M12" i="22" s="1"/>
  <c r="E8" i="22"/>
  <c r="D15" i="24"/>
  <c r="N15" i="22" s="1"/>
  <c r="E7" i="22"/>
  <c r="E10" i="22"/>
  <c r="E15" i="22"/>
  <c r="F13" i="22"/>
  <c r="F7" i="22"/>
  <c r="R6" i="21"/>
  <c r="P6" i="21" s="1"/>
  <c r="I13" i="21"/>
  <c r="G13" i="21" s="1"/>
  <c r="I11" i="21"/>
  <c r="G11" i="21" s="1"/>
  <c r="I9" i="21"/>
  <c r="G9" i="21" s="1"/>
  <c r="I8" i="21"/>
  <c r="G8" i="21" s="1"/>
  <c r="K11" i="17"/>
  <c r="K10" i="17"/>
  <c r="C16" i="3"/>
  <c r="C10" i="22" s="1"/>
  <c r="H5" i="17"/>
  <c r="I5" i="17" s="1"/>
  <c r="H6" i="17"/>
  <c r="I6" i="17" s="1"/>
  <c r="H7" i="17"/>
  <c r="I7" i="17" s="1"/>
  <c r="H8" i="17"/>
  <c r="I8" i="17" s="1"/>
  <c r="H9" i="17"/>
  <c r="H10" i="17"/>
  <c r="I10" i="17" s="1"/>
  <c r="H11" i="17"/>
  <c r="I11" i="17" s="1"/>
  <c r="H12" i="17"/>
  <c r="I12" i="17" s="1"/>
  <c r="H13" i="17"/>
  <c r="I13" i="17" s="1"/>
  <c r="H14" i="17"/>
  <c r="H15" i="17"/>
  <c r="I15" i="17" s="1"/>
  <c r="O9" i="11"/>
  <c r="P9" i="11" s="1"/>
  <c r="Q9" i="11" s="1"/>
  <c r="R9" i="21" s="1"/>
  <c r="U9" i="21" s="1"/>
  <c r="S9" i="21" s="1"/>
  <c r="O10" i="11"/>
  <c r="P10" i="11" s="1"/>
  <c r="Q10" i="11" s="1"/>
  <c r="R10" i="21" s="1"/>
  <c r="U10" i="21" s="1"/>
  <c r="S10" i="21" s="1"/>
  <c r="T10" i="21" s="1"/>
  <c r="O11" i="11"/>
  <c r="P11" i="11" s="1"/>
  <c r="Q11" i="11" s="1"/>
  <c r="R11" i="21" s="1"/>
  <c r="U11" i="21" s="1"/>
  <c r="O12" i="11"/>
  <c r="P12" i="11" s="1"/>
  <c r="Q12" i="11" s="1"/>
  <c r="R12" i="21" s="1"/>
  <c r="P12" i="21" s="1"/>
  <c r="O13" i="11"/>
  <c r="P13" i="11" s="1"/>
  <c r="Q13" i="11" s="1"/>
  <c r="R13" i="21" s="1"/>
  <c r="U13" i="21" s="1"/>
  <c r="O14" i="11"/>
  <c r="P14" i="11" s="1"/>
  <c r="Q14" i="11" s="1"/>
  <c r="R14" i="21" s="1"/>
  <c r="P14" i="21" s="1"/>
  <c r="O15" i="11"/>
  <c r="P15" i="11" s="1"/>
  <c r="Q15" i="11" s="1"/>
  <c r="R15" i="21" s="1"/>
  <c r="P15" i="21" s="1"/>
  <c r="O16" i="11"/>
  <c r="P16" i="11" s="1"/>
  <c r="Q16" i="11" s="1"/>
  <c r="R16" i="21" s="1"/>
  <c r="P16" i="21" s="1"/>
  <c r="O7" i="11"/>
  <c r="P7" i="11" s="1"/>
  <c r="Q7" i="11" s="1"/>
  <c r="R7" i="21" s="1"/>
  <c r="P7" i="21" s="1"/>
  <c r="Q7" i="21" s="1"/>
  <c r="O8" i="11"/>
  <c r="P8" i="11" s="1"/>
  <c r="Q8" i="11" s="1"/>
  <c r="R8" i="21" s="1"/>
  <c r="P8" i="21" s="1"/>
  <c r="O6" i="11"/>
  <c r="P6" i="11" s="1"/>
  <c r="Q6" i="11" s="1"/>
  <c r="N7" i="9"/>
  <c r="O7" i="9"/>
  <c r="N8" i="9"/>
  <c r="O8" i="9" s="1"/>
  <c r="N9" i="9"/>
  <c r="O9" i="9" s="1"/>
  <c r="N10" i="9"/>
  <c r="O10" i="9" s="1"/>
  <c r="N11" i="9"/>
  <c r="O11" i="9" s="1"/>
  <c r="N12" i="9"/>
  <c r="O12" i="9" s="1"/>
  <c r="N13" i="9"/>
  <c r="O13" i="9" s="1"/>
  <c r="N14" i="9"/>
  <c r="O14" i="9" s="1"/>
  <c r="N15" i="9"/>
  <c r="O15" i="9"/>
  <c r="N16" i="9"/>
  <c r="O16" i="9" s="1"/>
  <c r="N6" i="9"/>
  <c r="O6" i="9" s="1"/>
  <c r="C23" i="3"/>
  <c r="C17" i="22" s="1"/>
  <c r="H16" i="11"/>
  <c r="I16" i="11" s="1"/>
  <c r="J16" i="11" s="1"/>
  <c r="I16" i="21" s="1"/>
  <c r="G16" i="21" s="1"/>
  <c r="H15" i="11"/>
  <c r="I15" i="11" s="1"/>
  <c r="J15" i="11" s="1"/>
  <c r="I15" i="21" s="1"/>
  <c r="G15" i="21" s="1"/>
  <c r="H14" i="11"/>
  <c r="I14" i="11" s="1"/>
  <c r="J14" i="11" s="1"/>
  <c r="I14" i="21" s="1"/>
  <c r="G14" i="21" s="1"/>
  <c r="H13" i="11"/>
  <c r="I13" i="11" s="1"/>
  <c r="J13" i="11" s="1"/>
  <c r="K12" i="17" s="1"/>
  <c r="H12" i="11"/>
  <c r="I12" i="11" s="1"/>
  <c r="J12" i="11" s="1"/>
  <c r="I12" i="21" s="1"/>
  <c r="G12" i="21" s="1"/>
  <c r="H11" i="11"/>
  <c r="I11" i="11" s="1"/>
  <c r="J11" i="11" s="1"/>
  <c r="H10" i="11"/>
  <c r="I10" i="11"/>
  <c r="J9" i="17" s="1"/>
  <c r="H9" i="11"/>
  <c r="I9" i="11" s="1"/>
  <c r="J9" i="11" s="1"/>
  <c r="K8" i="17" s="1"/>
  <c r="H8" i="11"/>
  <c r="I8" i="11" s="1"/>
  <c r="J8" i="11" s="1"/>
  <c r="K7" i="17" s="1"/>
  <c r="H7" i="11"/>
  <c r="I7" i="11" s="1"/>
  <c r="J7" i="11" s="1"/>
  <c r="I7" i="21" s="1"/>
  <c r="L7" i="21" s="1"/>
  <c r="L6" i="17" s="1"/>
  <c r="H6" i="11"/>
  <c r="I6" i="11" s="1"/>
  <c r="J6" i="11" s="1"/>
  <c r="K5" i="17" s="1"/>
  <c r="H7" i="9"/>
  <c r="I7" i="9" s="1"/>
  <c r="H8" i="9"/>
  <c r="I8" i="9" s="1"/>
  <c r="H9" i="9"/>
  <c r="I9" i="9"/>
  <c r="H10" i="9"/>
  <c r="I10" i="9" s="1"/>
  <c r="H11" i="9"/>
  <c r="I11" i="9" s="1"/>
  <c r="H12" i="9"/>
  <c r="I12" i="9" s="1"/>
  <c r="H13" i="9"/>
  <c r="I13" i="9" s="1"/>
  <c r="H14" i="9"/>
  <c r="I14" i="9" s="1"/>
  <c r="H15" i="9"/>
  <c r="I15" i="9" s="1"/>
  <c r="H16" i="9"/>
  <c r="I16" i="9" s="1"/>
  <c r="H6" i="9"/>
  <c r="I6" i="9" s="1"/>
  <c r="D23" i="3"/>
  <c r="D22" i="3"/>
  <c r="C22" i="3"/>
  <c r="D21" i="3"/>
  <c r="P21" i="3"/>
  <c r="R21" i="3" s="1"/>
  <c r="C21" i="3"/>
  <c r="D20" i="3"/>
  <c r="C20" i="3"/>
  <c r="O20" i="3"/>
  <c r="Q20" i="3" s="1"/>
  <c r="D19" i="3"/>
  <c r="C19" i="3"/>
  <c r="D18" i="3"/>
  <c r="C18" i="3"/>
  <c r="O18" i="3"/>
  <c r="Q18" i="3" s="1"/>
  <c r="D17" i="3"/>
  <c r="C17" i="3"/>
  <c r="D16" i="3"/>
  <c r="D15" i="3"/>
  <c r="C15" i="3"/>
  <c r="O15" i="3" s="1"/>
  <c r="Q15" i="3" s="1"/>
  <c r="D14" i="3"/>
  <c r="C14" i="3"/>
  <c r="D13" i="3"/>
  <c r="D7" i="22" s="1"/>
  <c r="P13" i="3"/>
  <c r="R13" i="3"/>
  <c r="C13" i="3"/>
  <c r="J13" i="3"/>
  <c r="L13" i="3" s="1"/>
  <c r="P14" i="3" l="1"/>
  <c r="R14" i="3" s="1"/>
  <c r="D8" i="22"/>
  <c r="J21" i="3"/>
  <c r="L21" i="3" s="1"/>
  <c r="D15" i="22"/>
  <c r="I18" i="3"/>
  <c r="K18" i="3" s="1"/>
  <c r="C12" i="22"/>
  <c r="O14" i="3"/>
  <c r="Q14" i="3" s="1"/>
  <c r="C8" i="22"/>
  <c r="I15" i="3"/>
  <c r="K15" i="3" s="1"/>
  <c r="C9" i="22"/>
  <c r="J15" i="3"/>
  <c r="L15" i="3" s="1"/>
  <c r="D9" i="22"/>
  <c r="J17" i="3"/>
  <c r="L17" i="3" s="1"/>
  <c r="D11" i="22"/>
  <c r="P18" i="3"/>
  <c r="R18" i="3" s="1"/>
  <c r="D12" i="22"/>
  <c r="O13" i="3"/>
  <c r="Q13" i="3" s="1"/>
  <c r="C7" i="22"/>
  <c r="I19" i="3"/>
  <c r="K19" i="3" s="1"/>
  <c r="C13" i="22"/>
  <c r="J19" i="3"/>
  <c r="L19" i="3" s="1"/>
  <c r="D13" i="22"/>
  <c r="I20" i="3"/>
  <c r="K20" i="3" s="1"/>
  <c r="C14" i="22"/>
  <c r="P20" i="3"/>
  <c r="R20" i="3" s="1"/>
  <c r="D14" i="22"/>
  <c r="O21" i="3"/>
  <c r="Q21" i="3" s="1"/>
  <c r="C15" i="22"/>
  <c r="K22" i="3"/>
  <c r="C16" i="22"/>
  <c r="P22" i="3"/>
  <c r="R22" i="3" s="1"/>
  <c r="D16" i="22"/>
  <c r="P15" i="3"/>
  <c r="R15" i="3" s="1"/>
  <c r="J23" i="3"/>
  <c r="L23" i="3" s="1"/>
  <c r="D17" i="22"/>
  <c r="O16" i="3"/>
  <c r="Q16" i="3" s="1"/>
  <c r="P16" i="3"/>
  <c r="R16" i="3" s="1"/>
  <c r="D10" i="22"/>
  <c r="I17" i="3"/>
  <c r="K17" i="3" s="1"/>
  <c r="C11" i="22"/>
  <c r="P17" i="3"/>
  <c r="R17" i="3" s="1"/>
  <c r="K14" i="17"/>
  <c r="K15" i="17"/>
  <c r="K13" i="17"/>
  <c r="J5" i="17"/>
  <c r="J12" i="17"/>
  <c r="J13" i="17"/>
  <c r="J14" i="17"/>
  <c r="K6" i="17"/>
  <c r="J15" i="17"/>
  <c r="J6" i="17"/>
  <c r="I6" i="21"/>
  <c r="G6" i="21" s="1"/>
  <c r="J7" i="17"/>
  <c r="J8" i="17"/>
  <c r="J10" i="17"/>
  <c r="J11" i="17"/>
  <c r="P9" i="21"/>
  <c r="U8" i="21"/>
  <c r="S8" i="21" s="1"/>
  <c r="P10" i="21"/>
  <c r="Q10" i="21" s="1"/>
  <c r="U7" i="21"/>
  <c r="S7" i="21" s="1"/>
  <c r="T7" i="21" s="1"/>
  <c r="U12" i="21"/>
  <c r="S12" i="21" s="1"/>
  <c r="T12" i="21" s="1"/>
  <c r="U16" i="21"/>
  <c r="P11" i="21"/>
  <c r="L9" i="21"/>
  <c r="L11" i="21"/>
  <c r="L12" i="21"/>
  <c r="L13" i="21"/>
  <c r="L14" i="21"/>
  <c r="L15" i="21"/>
  <c r="J15" i="21" s="1"/>
  <c r="K15" i="21" s="1"/>
  <c r="L16" i="21"/>
  <c r="U14" i="21"/>
  <c r="U15" i="21"/>
  <c r="S14" i="21"/>
  <c r="T14" i="21" s="1"/>
  <c r="L14" i="17"/>
  <c r="G7" i="21"/>
  <c r="H7" i="21" s="1"/>
  <c r="S13" i="21"/>
  <c r="T13" i="21" s="1"/>
  <c r="P13" i="21"/>
  <c r="T9" i="21"/>
  <c r="S11" i="21"/>
  <c r="T11" i="21" s="1"/>
  <c r="J7" i="21"/>
  <c r="K7" i="21" s="1"/>
  <c r="H11" i="21"/>
  <c r="H13" i="21"/>
  <c r="Q8" i="21"/>
  <c r="H15" i="21"/>
  <c r="H9" i="21"/>
  <c r="L8" i="21"/>
  <c r="H8" i="21"/>
  <c r="H12" i="21"/>
  <c r="H14" i="21"/>
  <c r="H16" i="21"/>
  <c r="J10" i="11"/>
  <c r="I9" i="17"/>
  <c r="I14" i="17"/>
  <c r="P19" i="3"/>
  <c r="R19" i="3" s="1"/>
  <c r="J22" i="3"/>
  <c r="L22" i="3" s="1"/>
  <c r="I14" i="3"/>
  <c r="K14" i="3" s="1"/>
  <c r="J20" i="3"/>
  <c r="L20" i="3" s="1"/>
  <c r="O17" i="3"/>
  <c r="Q17" i="3" s="1"/>
  <c r="P23" i="3"/>
  <c r="R23" i="3" s="1"/>
  <c r="I16" i="3"/>
  <c r="K16" i="3" s="1"/>
  <c r="I21" i="3"/>
  <c r="K21" i="3" s="1"/>
  <c r="O22" i="3"/>
  <c r="I22" i="3"/>
  <c r="O19" i="3"/>
  <c r="Q19" i="3" s="1"/>
  <c r="J14" i="3"/>
  <c r="L14" i="3" s="1"/>
  <c r="I13" i="3"/>
  <c r="K13" i="3" s="1"/>
  <c r="J16" i="3"/>
  <c r="L16" i="3" s="1"/>
  <c r="J18" i="3"/>
  <c r="L18" i="3" s="1"/>
  <c r="T8" i="21" l="1"/>
  <c r="L6" i="21"/>
  <c r="L5" i="17" s="1"/>
  <c r="H6" i="21"/>
  <c r="I10" i="21"/>
  <c r="K9" i="17"/>
  <c r="J6" i="21"/>
  <c r="K6" i="21" s="1"/>
  <c r="S16" i="21"/>
  <c r="T16" i="21" s="1"/>
  <c r="S15" i="21"/>
  <c r="T15" i="21" s="1"/>
  <c r="L15" i="17"/>
  <c r="J16" i="21"/>
  <c r="K16" i="21" s="1"/>
  <c r="L13" i="17"/>
  <c r="J14" i="21"/>
  <c r="K14" i="21" s="1"/>
  <c r="L12" i="17"/>
  <c r="J13" i="21"/>
  <c r="K13" i="21" s="1"/>
  <c r="L7" i="17"/>
  <c r="J8" i="21"/>
  <c r="K8" i="21" s="1"/>
  <c r="L11" i="17"/>
  <c r="J12" i="21"/>
  <c r="K12" i="21" s="1"/>
  <c r="L10" i="17"/>
  <c r="J11" i="21"/>
  <c r="K11" i="21" s="1"/>
  <c r="L8" i="17"/>
  <c r="J9" i="21"/>
  <c r="K9" i="21" s="1"/>
  <c r="Q9" i="21"/>
  <c r="Q13" i="21"/>
  <c r="Q11" i="21"/>
  <c r="Q16" i="21"/>
  <c r="Q14" i="21"/>
  <c r="Q12" i="21"/>
  <c r="Q15" i="21"/>
  <c r="G10" i="21" l="1"/>
  <c r="H10" i="21" s="1"/>
  <c r="L10" i="21"/>
  <c r="Q6" i="21"/>
  <c r="U6" i="21"/>
  <c r="J10" i="21" l="1"/>
  <c r="K10" i="21" s="1"/>
  <c r="L9" i="17"/>
  <c r="S6" i="21"/>
  <c r="T6" i="21" s="1"/>
</calcChain>
</file>

<file path=xl/sharedStrings.xml><?xml version="1.0" encoding="utf-8"?>
<sst xmlns="http://schemas.openxmlformats.org/spreadsheetml/2006/main" count="441" uniqueCount="157">
  <si>
    <t>2023 - 2024 - 2025 - 2026</t>
  </si>
  <si>
    <t xml:space="preserve">Zzp-starttarief voor opdrachtnemers betrokken bij de productie van korte films, speelfilms, documentaires, animatiefilms, innovatieve mediaproducties en series. *** </t>
  </si>
  <si>
    <t>USB punten *</t>
  </si>
  <si>
    <t>niveau **</t>
  </si>
  <si>
    <r>
      <t>minimum basisuurtarief* obv benchmark,</t>
    </r>
    <r>
      <rPr>
        <b/>
        <sz val="11"/>
        <color theme="4"/>
        <rFont val="Calibri"/>
        <family val="2"/>
        <scheme val="minor"/>
      </rPr>
      <t xml:space="preserve">       1 juli 2023</t>
    </r>
  </si>
  <si>
    <t>opslagfactor  Ketentafel Film/AV productie 74,45%</t>
  </si>
  <si>
    <r>
      <t xml:space="preserve">zzp-starttarief incl. 74,45% opslag obv benchmark,        </t>
    </r>
    <r>
      <rPr>
        <b/>
        <sz val="11"/>
        <color theme="4"/>
        <rFont val="Calibri"/>
        <family val="2"/>
        <scheme val="minor"/>
      </rPr>
      <t>1 juli 2023</t>
    </r>
  </si>
  <si>
    <t>2024-2025</t>
  </si>
  <si>
    <t>OPDRACHT KOMPAS FILM- EN AV-PRODUCTIE</t>
  </si>
  <si>
    <t>320-359,5</t>
  </si>
  <si>
    <t>strategisch</t>
  </si>
  <si>
    <t>K</t>
  </si>
  <si>
    <t>280-319.5</t>
  </si>
  <si>
    <t>J</t>
  </si>
  <si>
    <t>245-279,5</t>
  </si>
  <si>
    <t>strategisch/ tactisch</t>
  </si>
  <si>
    <t>I</t>
  </si>
  <si>
    <t>210-244,5</t>
  </si>
  <si>
    <t>H</t>
  </si>
  <si>
    <t>180-209,5</t>
  </si>
  <si>
    <t>tactisch</t>
  </si>
  <si>
    <t>G</t>
  </si>
  <si>
    <t>150-179,5</t>
  </si>
  <si>
    <t>F</t>
  </si>
  <si>
    <t>125-149,5</t>
  </si>
  <si>
    <t>tactisch/ operationeel</t>
  </si>
  <si>
    <t>E</t>
  </si>
  <si>
    <t>100-124,5</t>
  </si>
  <si>
    <t>D</t>
  </si>
  <si>
    <t>80-99,5</t>
  </si>
  <si>
    <t>operationeel</t>
  </si>
  <si>
    <t>C</t>
  </si>
  <si>
    <t>60-79,5</t>
  </si>
  <si>
    <t>B</t>
  </si>
  <si>
    <t>9-59,5</t>
  </si>
  <si>
    <t>A</t>
  </si>
  <si>
    <r>
      <rPr>
        <sz val="11"/>
        <color theme="1"/>
        <rFont val="Calibri"/>
        <family val="2"/>
        <scheme val="minor"/>
      </rPr>
      <t>*     USB-punten zijn de punten die gekoppeld zijn aan een bepaald zwaarteniveau op grond van het Universeel Systeen Berenschot (USB).</t>
    </r>
  </si>
  <si>
    <r>
      <rPr>
        <b/>
        <sz val="11"/>
        <color theme="1"/>
        <rFont val="Calibri"/>
        <family val="2"/>
        <scheme val="minor"/>
      </rPr>
      <t>**</t>
    </r>
    <r>
      <rPr>
        <sz val="11"/>
        <color theme="1"/>
        <rFont val="Calibri"/>
        <family val="2"/>
        <scheme val="minor"/>
      </rPr>
      <t xml:space="preserve">   De niveaus </t>
    </r>
    <r>
      <rPr>
        <b/>
        <sz val="11"/>
        <color theme="1"/>
        <rFont val="Calibri"/>
        <family val="2"/>
        <scheme val="minor"/>
      </rPr>
      <t>(A t/m K</t>
    </r>
    <r>
      <rPr>
        <sz val="11"/>
        <color theme="1"/>
        <rFont val="Calibri"/>
        <family val="2"/>
        <scheme val="minor"/>
      </rPr>
      <t xml:space="preserve">) corresponderen met het door Bureau Berenschot ontwikkelde </t>
    </r>
    <r>
      <rPr>
        <b/>
        <sz val="11"/>
        <color theme="1"/>
        <rFont val="Calibri"/>
        <family val="2"/>
        <scheme val="minor"/>
      </rPr>
      <t xml:space="preserve">Opdracht Kompas film- en AV-productie </t>
    </r>
    <r>
      <rPr>
        <sz val="11"/>
        <color theme="1"/>
        <rFont val="Calibri"/>
        <family val="2"/>
        <scheme val="minor"/>
      </rPr>
      <t xml:space="preserve">aan de hand waarvan het zwaarteniveau van de taken en werkzaamheden kan worden bepaald. </t>
    </r>
  </si>
  <si>
    <t>Opdracht Kompas en Benchmark, uitgevoerd door Bureau Berenschot i.s.m. Ketentafel:</t>
  </si>
  <si>
    <t>https://fairpacct.nl/praktijkinstrument-nr-2-film-av-opdracht-kompas-film-en-av-productie-versie-2-0-december-2024-berenschot/</t>
  </si>
  <si>
    <t>https://fairpacct.nl/praktijkinstrument-nr-3-film-av-van-loon-naar-zzp-starttarief-oktober-2023-berenschot/</t>
  </si>
  <si>
    <r>
      <t>De</t>
    </r>
    <r>
      <rPr>
        <b/>
        <sz val="11"/>
        <rFont val="Calibri"/>
        <family val="2"/>
        <scheme val="minor"/>
      </rPr>
      <t xml:space="preserve"> Ketentafel Film/AV</t>
    </r>
    <r>
      <rPr>
        <sz val="11"/>
        <rFont val="Calibri"/>
        <family val="2"/>
        <scheme val="minor"/>
      </rPr>
      <t xml:space="preserve"> </t>
    </r>
    <r>
      <rPr>
        <b/>
        <sz val="11"/>
        <rFont val="Calibri"/>
        <family val="2"/>
        <scheme val="minor"/>
      </rPr>
      <t>culturele</t>
    </r>
    <r>
      <rPr>
        <sz val="11"/>
        <rFont val="Calibri"/>
        <family val="2"/>
        <scheme val="minor"/>
      </rPr>
      <t xml:space="preserve"> </t>
    </r>
    <r>
      <rPr>
        <b/>
        <sz val="11"/>
        <rFont val="Calibri"/>
        <family val="2"/>
        <scheme val="minor"/>
      </rPr>
      <t>productie cast &amp; crew c.s. (hierna Ketentafel Film/AV productie)</t>
    </r>
    <r>
      <rPr>
        <sz val="11"/>
        <rFont val="Calibri"/>
        <family val="2"/>
        <scheme val="minor"/>
      </rPr>
      <t xml:space="preserve"> werkt sinds september 2022 binnen het programma </t>
    </r>
    <r>
      <rPr>
        <b/>
        <sz val="11"/>
        <rFont val="Calibri"/>
        <family val="2"/>
        <scheme val="minor"/>
      </rPr>
      <t>fairPACCT</t>
    </r>
    <r>
      <rPr>
        <sz val="11"/>
        <rFont val="Calibri"/>
        <family val="2"/>
        <scheme val="minor"/>
      </rPr>
      <t xml:space="preserve"> van </t>
    </r>
    <r>
      <rPr>
        <b/>
        <sz val="11"/>
        <rFont val="Calibri"/>
        <family val="2"/>
        <scheme val="minor"/>
      </rPr>
      <t>Platform ACCT</t>
    </r>
    <r>
      <rPr>
        <sz val="11"/>
        <rFont val="Calibri"/>
        <family val="2"/>
        <scheme val="minor"/>
      </rPr>
      <t xml:space="preserve"> aan de ontwikkeling van praktijkinstrumenten in het kader van de nadere uitwerking van de Fair Practice Code en de Intentieverklaring Audiovisuele Sector, onder leiding van onafhankelijk voorzitter Doreen Boonekamp. De praktijkinstrumenten hebben betrekking op </t>
    </r>
    <r>
      <rPr>
        <b/>
        <sz val="11"/>
        <rFont val="Calibri"/>
        <family val="2"/>
        <scheme val="minor"/>
      </rPr>
      <t xml:space="preserve">audiovisuele producties </t>
    </r>
    <r>
      <rPr>
        <sz val="11"/>
        <rFont val="Calibri"/>
        <family val="2"/>
        <scheme val="minor"/>
      </rPr>
      <t xml:space="preserve">in de vorm van </t>
    </r>
    <r>
      <rPr>
        <b/>
        <sz val="11"/>
        <rFont val="Calibri"/>
        <family val="2"/>
        <scheme val="minor"/>
      </rPr>
      <t xml:space="preserve">korte films, speelfilms,  documentaires, animatiefilms, innovatieve mediaproducties </t>
    </r>
    <r>
      <rPr>
        <sz val="11"/>
        <rFont val="Calibri"/>
        <family val="2"/>
        <scheme val="minor"/>
      </rPr>
      <t xml:space="preserve">en </t>
    </r>
    <r>
      <rPr>
        <b/>
        <sz val="11"/>
        <rFont val="Calibri"/>
        <family val="2"/>
        <scheme val="minor"/>
      </rPr>
      <t>series</t>
    </r>
    <r>
      <rPr>
        <sz val="11"/>
        <rFont val="Calibri"/>
        <family val="2"/>
        <scheme val="minor"/>
      </rPr>
      <t xml:space="preserve">. Vanaf 2025 stelt het ministerie van OCW fair pay verplicht, zo ook de Rijkscultuurfondsen: sectoren moeten vanaf dat moment aangesloten zijn op een Cao dan wel, indien deze niet bestaan, op een (aanpalende) honorariumrichtlijn om aan te kunnen tonen dat zij fair betalen en zodoende in aanmerking komen voor subsidiegelden. </t>
    </r>
  </si>
  <si>
    <r>
      <rPr>
        <sz val="11"/>
        <rFont val="Calibri"/>
        <family val="2"/>
      </rPr>
      <t xml:space="preserve">Het realiseren van Audiovisuele producties kent vele creatieve, technische, zakelijke en organisatorische uitdagingen en gaat gepaard met hoge ambities. Dit vraagt grote toewijding van alle betrokkenen gedurende het proces van ontwikkeling tot (pre- en post)productie en toereikende budgettering hiervan. Om dit proces in goede banen te leiden zijn voorafgaand aan een opdracht duidelijke afspraken nodig over taken en werkzaamheden, bijbehorende tijdsinvestering en tarieven. Om hiervoor richtlijnen te ontwikkelen is door Bureau Berenschot een </t>
    </r>
    <r>
      <rPr>
        <b/>
        <sz val="11"/>
        <rFont val="Calibri"/>
        <family val="2"/>
      </rPr>
      <t>Opdracht Kompas film- en AV-productie (Opdracht Kompas)</t>
    </r>
    <r>
      <rPr>
        <sz val="11"/>
        <color rgb="FFFF0000"/>
        <rFont val="Calibri"/>
        <family val="2"/>
      </rPr>
      <t xml:space="preserve"> </t>
    </r>
    <r>
      <rPr>
        <sz val="11"/>
        <rFont val="Calibri"/>
        <family val="2"/>
      </rPr>
      <t xml:space="preserve">opgesteld met verschillende zwaarteniveaus (A t/m K) van werkzaamheden. Ook heeft Bureau Berenschot een </t>
    </r>
    <r>
      <rPr>
        <b/>
        <sz val="11"/>
        <rFont val="Calibri"/>
        <family val="2"/>
      </rPr>
      <t>benchmark</t>
    </r>
    <r>
      <rPr>
        <sz val="11"/>
        <rFont val="Calibri"/>
        <family val="2"/>
      </rPr>
      <t xml:space="preserve">-onderzoek uitgevoerd van de </t>
    </r>
    <r>
      <rPr>
        <b/>
        <sz val="11"/>
        <rFont val="Calibri"/>
        <family val="2"/>
      </rPr>
      <t>Cao Toneel en Dans</t>
    </r>
    <r>
      <rPr>
        <sz val="11"/>
        <rFont val="Calibri"/>
        <family val="2"/>
      </rPr>
      <t xml:space="preserve"> en de </t>
    </r>
    <r>
      <rPr>
        <b/>
        <sz val="11"/>
        <rFont val="Calibri"/>
        <family val="2"/>
      </rPr>
      <t>Cao voor het Omroeppersoneel</t>
    </r>
    <r>
      <rPr>
        <sz val="11"/>
        <rFont val="Calibri"/>
        <family val="2"/>
      </rPr>
      <t xml:space="preserve"> om </t>
    </r>
    <r>
      <rPr>
        <b/>
        <sz val="11"/>
        <rFont val="Calibri"/>
        <family val="2"/>
      </rPr>
      <t xml:space="preserve">Zzp-starttarieven </t>
    </r>
    <r>
      <rPr>
        <sz val="11"/>
        <rFont val="Calibri"/>
        <family val="2"/>
      </rPr>
      <t xml:space="preserve">gekoppeld aan de zwaarteniveaus in het Kompas te bepalen. </t>
    </r>
  </si>
  <si>
    <r>
      <rPr>
        <b/>
        <sz val="11"/>
        <rFont val="Calibri"/>
        <family val="2"/>
        <scheme val="minor"/>
      </rPr>
      <t xml:space="preserve">Berekening zzp-starttarieven: </t>
    </r>
    <r>
      <rPr>
        <sz val="11"/>
        <rFont val="Calibri"/>
        <family val="2"/>
        <scheme val="minor"/>
      </rPr>
      <t xml:space="preserve">De door Bureau Berenschot berekende </t>
    </r>
    <r>
      <rPr>
        <b/>
        <sz val="11"/>
        <rFont val="Calibri"/>
        <family val="2"/>
        <scheme val="minor"/>
      </rPr>
      <t>zzp-starttarieven</t>
    </r>
    <r>
      <rPr>
        <sz val="11"/>
        <rFont val="Calibri"/>
        <family val="2"/>
        <scheme val="minor"/>
      </rPr>
      <t xml:space="preserve"> zijn bedoeld als ondergrens voor de vergoeding van werkzaamheden op een bepaald zwaarteniveau. Deze starttarieven zijn opgebouwd uit een </t>
    </r>
    <r>
      <rPr>
        <b/>
        <sz val="11"/>
        <rFont val="Calibri"/>
        <family val="2"/>
        <scheme val="minor"/>
      </rPr>
      <t>basisuurtarief</t>
    </r>
    <r>
      <rPr>
        <sz val="11"/>
        <rFont val="Calibri"/>
        <family val="2"/>
        <scheme val="minor"/>
      </rPr>
      <t xml:space="preserve"> en een </t>
    </r>
    <r>
      <rPr>
        <b/>
        <sz val="11"/>
        <rFont val="Calibri"/>
        <family val="2"/>
        <scheme val="minor"/>
      </rPr>
      <t>zzp-opslagfactor</t>
    </r>
    <r>
      <rPr>
        <sz val="11"/>
        <rFont val="Calibri"/>
        <family val="2"/>
        <scheme val="minor"/>
      </rPr>
      <t xml:space="preserve">. Het basisuurtarief is berekend door het gemiddelde bruto salaris van beide Cao’s (exclusief toeslagen) op de onderste treden van de toepasselijke salarisschalen, te delen door het gemiddelde aantal inzetbare uren (1686, na aftrek van doordeweekse feestdagen en verlofdagen). Dit basisuurtarief is verhoogd met een opslagfactor van 74,45 % bestaande uit vier componenten: sociale lasten, vaste emolumenten, niet declarabele tijd en niet declarabele kosten. Als peildatum van de Cao's die voor de benchmark zijn gebruikt heeft Bureau Berenschot 1 juli 2023 gehanteerd. </t>
    </r>
  </si>
  <si>
    <r>
      <rPr>
        <b/>
        <sz val="11"/>
        <color theme="1"/>
        <rFont val="Calibri"/>
        <family val="2"/>
        <scheme val="minor"/>
      </rPr>
      <t>Benchmark:</t>
    </r>
    <r>
      <rPr>
        <sz val="11"/>
        <color theme="1"/>
        <rFont val="Calibri"/>
        <family val="2"/>
        <scheme val="minor"/>
      </rPr>
      <t xml:space="preserve"> Zie voor een nadere toelichting op de benchmark het rapport </t>
    </r>
    <r>
      <rPr>
        <b/>
        <sz val="11"/>
        <color theme="1"/>
        <rFont val="Calibri"/>
        <family val="2"/>
        <scheme val="minor"/>
      </rPr>
      <t xml:space="preserve">Van loon naar zzp-starttarief </t>
    </r>
    <r>
      <rPr>
        <sz val="11"/>
        <color theme="1"/>
        <rFont val="Calibri"/>
        <family val="2"/>
        <scheme val="minor"/>
      </rPr>
      <t xml:space="preserve">dat in november 2023 ter consultatie van de sector is gepubliceerd. </t>
    </r>
  </si>
  <si>
    <r>
      <rPr>
        <b/>
        <sz val="11"/>
        <rFont val="Calibri"/>
        <family val="2"/>
        <scheme val="minor"/>
      </rPr>
      <t>Indexatie:</t>
    </r>
    <r>
      <rPr>
        <sz val="11"/>
        <rFont val="Calibri"/>
        <family val="2"/>
        <scheme val="minor"/>
      </rPr>
      <t xml:space="preserve"> Jaarlijks worden de zzp-starttarieven op 1 januari vastgesteld en in ieder geval  gepubliceerd op de site van Platform ACCT bij het programma fairPACCT en de praktijkinstrumenten van de Ketentafel Film/AV productie. Als er sprake is van indexatie van de dan geldende Cao Toneel en Dans en/of de Cao voor het Omroeppersoneel, dan worden de starttarieven geïndexeerd op basis van de gemiddelde indexatie van de twee Cao’s.</t>
    </r>
  </si>
  <si>
    <r>
      <rPr>
        <b/>
        <sz val="11"/>
        <color theme="1"/>
        <rFont val="Calibri"/>
        <family val="2"/>
      </rPr>
      <t>Deelnemers aan de Ketentafel Film/AV productie zijn:</t>
    </r>
    <r>
      <rPr>
        <sz val="11"/>
        <color theme="1"/>
        <rFont val="Calibri"/>
        <family val="2"/>
      </rPr>
      <t xml:space="preserve"> Nederlandse Audiovisuele Producenten Alliantie (NAPA), Nederlandse Content Producenten (NCP), Nederlandse Publieke Omroep (NPO), College van Omroepen (CvO), Kunstenbond, FNV Media &amp; Cultuur, FijnWeekend, Dutch Directors Guild (DDG), Dutch Production Association (DPA), Auteursbond, Netwerk Scenarioschrijvers, Nederlandse vereniging van Cinema-Editors (NCE), Netherlands Society of Cinematographers (NSC), Vereniging Constructief Audio (VCA), Art, Costume en Make-up &amp; Hair professionals (ACM), Post supervisors Netwerk Nederland (PNN), ACT acteursbelangen (ACT) en de Nederlandse Agenten Associatie (NAA).</t>
    </r>
  </si>
  <si>
    <t xml:space="preserve">Disclaimer: De zzp-starttarieven zijn in opdracht van Platform ACCT en met instemming van de Ketentafel Film/AV productie door Bureau Berenschot berekend in samenhang met het bijbehorende Opdracht Kompas film- en AV-productie (Opdracht Kompas) dat eveneens door Bureau Berenschot is ontwikkeld om tot de vereiste honorariumrichtlijn voor de film- en AV-productiesector te komen. Het Opdracht Kompas is gecreëerd om de werkzaamheden die zullen worden uitgevoerd beargumenteerd te kunnen indelen op een passend zwaarteniveau. Voorts kan een koppeling worden gemaakt met het zzp-starttarief dat bij dit zwaarteniveau hoort. Daarmee kan de onderhandeling met de opdrachtgever/producent worden geopend. Het Opdracht Kompas is nadrukkelijk geen tool om te bezien of een opdracht binnen of buiten dienstverband kan worden verricht. </t>
  </si>
  <si>
    <t xml:space="preserve">Opdracht Kompas Film- en AV-productie en Benchmark Film/AV Van loon naar zzp-starttarief,uitgevoerd door Bureau Berenschot i.s.m. Ketentafel: </t>
  </si>
  <si>
    <t>Handleiding Toepassing zzp-starttarieven en Timesheets zzp-opdrachten Film- en AV-productie:
uitgevoerd door Bureau Social Finance Matters i.s.m. Ketentafel:</t>
  </si>
  <si>
    <t>https://fairpacct.nl/praktijkinstrument-nr-6-film-av-handleiding-toepassing-zzp-starttarieven-film-en-av-productie-december-2024/</t>
  </si>
  <si>
    <t>https://fairpacct.nl/praktijkinstrument-nr-5-film-av-timesheets-zzp-opdrachten-film-en-av-productie-versie-1-0-december-2024/</t>
  </si>
  <si>
    <t>Tarieftabellen zzp-starttarieven Film/AV (culturele) producties - 1 januari 2026</t>
  </si>
  <si>
    <t>Index 2026 (t.o.v. 2024-2025):</t>
  </si>
  <si>
    <t>de schalen A tm H:</t>
  </si>
  <si>
    <t>Zzp-starttarief voor opdrachtnemers betrokken bij de productie van korte films, speelfilms, documentaires, animatiefilms, innovatieve mediaproducties en series o.b.v. benchmark Bureau Berenschot van de Cao voor het Omroeppersoneel en de Cao Toneel en Dans (peildatum 1 juli 2023). 
Indexatie per 1 januari 2026 (t.o.v. 2024-2025).</t>
  </si>
  <si>
    <t>Bij de benchmark heeft Bureau Berenschot ter illustratie ook de bovenkant van de gemiddelde salarisschalen van de 2 Cao's omgerekend naar een basisuurtarief (peildatum 1 juli 2023).
Indexatie per 1 januari 2026 (t.o.v. 2024-2025).</t>
  </si>
  <si>
    <t>USB punten</t>
  </si>
  <si>
    <t>niveau</t>
  </si>
  <si>
    <t>minimum basisuurtarief obv benchmark</t>
  </si>
  <si>
    <t>zzp-starttarief incl. 74,45% opslag obv benchmark</t>
  </si>
  <si>
    <t>opslagfactor  Ketentafel Film/AV productie
74,45%</t>
  </si>
  <si>
    <t>referentie: bovenkant basisuurtarief obv benchmark</t>
  </si>
  <si>
    <t>referentie: bovenkant uurtarief incl. 74,45% opslag obv benchmark</t>
  </si>
  <si>
    <t>2024/2025</t>
  </si>
  <si>
    <r>
      <t xml:space="preserve">Het </t>
    </r>
    <r>
      <rPr>
        <b/>
        <sz val="11"/>
        <color theme="1"/>
        <rFont val="Calibri"/>
        <family val="2"/>
        <scheme val="minor"/>
      </rPr>
      <t>zzp-starttarief</t>
    </r>
    <r>
      <rPr>
        <sz val="11"/>
        <color theme="1"/>
        <rFont val="Calibri"/>
        <family val="2"/>
        <scheme val="minor"/>
      </rPr>
      <t xml:space="preserve"> o.b.v. de benchmark van de Cao Toneel en Dans en de Cao voor het Omroeppersoneel door Bureau Berenschot bestaat uit een </t>
    </r>
    <r>
      <rPr>
        <b/>
        <sz val="11"/>
        <color theme="1"/>
        <rFont val="Calibri"/>
        <family val="2"/>
        <scheme val="minor"/>
      </rPr>
      <t>minimum</t>
    </r>
    <r>
      <rPr>
        <sz val="11"/>
        <color theme="1"/>
        <rFont val="Calibri"/>
        <family val="2"/>
        <scheme val="minor"/>
      </rPr>
      <t xml:space="preserve"> </t>
    </r>
    <r>
      <rPr>
        <b/>
        <sz val="11"/>
        <color theme="1"/>
        <rFont val="Calibri"/>
        <family val="2"/>
        <scheme val="minor"/>
      </rPr>
      <t>basisuurtarief</t>
    </r>
    <r>
      <rPr>
        <sz val="11"/>
        <color theme="1"/>
        <rFont val="Calibri"/>
        <family val="2"/>
        <scheme val="minor"/>
      </rPr>
      <t xml:space="preserve"> verhoogd met een </t>
    </r>
    <r>
      <rPr>
        <b/>
        <sz val="11"/>
        <color theme="1"/>
        <rFont val="Calibri"/>
        <family val="2"/>
        <scheme val="minor"/>
      </rPr>
      <t xml:space="preserve">opslagfactor. </t>
    </r>
    <r>
      <rPr>
        <sz val="11"/>
        <color theme="1"/>
        <rFont val="Calibri"/>
        <family val="2"/>
        <scheme val="minor"/>
      </rPr>
      <t xml:space="preserve">Het minimum basisuurtarief is gekoppeld aan een bepaald </t>
    </r>
    <r>
      <rPr>
        <b/>
        <sz val="11"/>
        <color theme="1"/>
        <rFont val="Calibri"/>
        <family val="2"/>
        <scheme val="minor"/>
      </rPr>
      <t>zwaarteniveau</t>
    </r>
    <r>
      <rPr>
        <sz val="11"/>
        <color theme="1"/>
        <rFont val="Calibri"/>
        <family val="2"/>
        <scheme val="minor"/>
      </rPr>
      <t xml:space="preserve"> </t>
    </r>
    <r>
      <rPr>
        <b/>
        <sz val="11"/>
        <color theme="1"/>
        <rFont val="Calibri"/>
        <family val="2"/>
        <scheme val="minor"/>
      </rPr>
      <t xml:space="preserve">(A t/m K) </t>
    </r>
    <r>
      <rPr>
        <sz val="11"/>
        <color theme="1"/>
        <rFont val="Calibri"/>
        <family val="2"/>
        <scheme val="minor"/>
      </rPr>
      <t xml:space="preserve">van werkzaamheden in het </t>
    </r>
    <r>
      <rPr>
        <b/>
        <sz val="11"/>
        <color theme="1"/>
        <rFont val="Calibri"/>
        <family val="2"/>
        <scheme val="minor"/>
      </rPr>
      <t xml:space="preserve">Opdracht Kompas film- en AV-productie </t>
    </r>
    <r>
      <rPr>
        <sz val="11"/>
        <color theme="1"/>
        <rFont val="Calibri"/>
        <family val="2"/>
        <scheme val="minor"/>
      </rPr>
      <t xml:space="preserve">dat eveneens door Bureau Berenschot is ontwikkeld. Het basisuurtarief is berekend o.b.v. van het gemiddelde brutojaarsalaris van de twee Cao's (exclusief toeslagen), gedeeld door het aantal inzetbare uren (1686 na aftrek van feestdagen en verlofdagen), peildatum 1 juli 2025. Daarbij is uitgegaan van de onderste treden van de toepasselijke salarisschalen uit beide Cao's om tot een starttarief voor een opdracht op dat zwaarteniveau te komen. De opslagfactor bestaat uit vier componenten: sociale lasten, vaste emolumenten, niet declarabele tijd en niet declarabele kosten (zie onderstaande tabel). </t>
    </r>
  </si>
  <si>
    <t>Met behulp van het starttarief kan de onderhandeling met de opdrachtgever/producent worden geopend. Het Opdracht Kompas met de daarin opgenomen zwaarteniveaus en starttarieven is nadrukkelijk geen tool om te bezien of een opdracht binnen of buiten dienstverband kan worden verricht.</t>
  </si>
  <si>
    <t>Opbouw opslagfactor Ketentafel Film/AV productie:</t>
  </si>
  <si>
    <t>Niet declarabele kosten</t>
  </si>
  <si>
    <t>Niet declabele tijd</t>
  </si>
  <si>
    <t>Vakantietoeslag</t>
  </si>
  <si>
    <t xml:space="preserve">Eindejaarsuitkering </t>
  </si>
  <si>
    <t>ZVW</t>
  </si>
  <si>
    <t>Arbeidsongeschiktheid</t>
  </si>
  <si>
    <t>Pensioen</t>
  </si>
  <si>
    <t>Totaal opslagfactor:</t>
  </si>
  <si>
    <t xml:space="preserve">Toelichting benchmark en opslagfactor Ketentafel Film/AV productie: </t>
  </si>
  <si>
    <t>Tarieftabellen zzp-starttarieven Film/AV (culturele) producties - 1 januari 2024 en 2025</t>
  </si>
  <si>
    <t>Index t.o.v. 2023 6,75% plus € 75,- p.j. (def)</t>
  </si>
  <si>
    <t>Zzp-starttarief voor opdrachtnemers betrokken bij de productie van korte films, speelfilms, documentaires, animatiefilms, innovatieve mediaproducties en series o.b.v. benchmark Bureau Berenschot van de Cao voor 
het Omroeppersoneel en de Cao Toneel en Dans (peildatum 1 juli 2023).
Indexatie op peildata 1 januari 2024 en 2025*.</t>
  </si>
  <si>
    <t>Bij de benchmark heeft Bureau Berenschot ter illustratie ook de bovenkant van de gemiddelde salarisschalen van de 2 Cao's omgerekend naar een basisuurtarief (peildatum 1 juli 2023). 
Indexatie op peildata 1 januari 2024 en 2025*.</t>
  </si>
  <si>
    <r>
      <t>minimum basisuurtarief obv benchmark</t>
    </r>
    <r>
      <rPr>
        <b/>
        <sz val="11"/>
        <color theme="4"/>
        <rFont val="Calibri"/>
        <family val="2"/>
        <scheme val="minor"/>
      </rPr>
      <t xml:space="preserve"> </t>
    </r>
  </si>
  <si>
    <t>zzp-starttarief incl. 74,45% opslag obv benchmark, incl. indexatie per</t>
  </si>
  <si>
    <t>referentie: bovenkant uurtarief incl. 74,45% opslag obv benchmark, incl. indexatie</t>
  </si>
  <si>
    <t>1 juli 2023</t>
  </si>
  <si>
    <t>1 jan 2024 en 2025*</t>
  </si>
  <si>
    <r>
      <t xml:space="preserve">Het </t>
    </r>
    <r>
      <rPr>
        <b/>
        <sz val="11"/>
        <color theme="1"/>
        <rFont val="Calibri"/>
        <family val="2"/>
        <scheme val="minor"/>
      </rPr>
      <t>zzp-starttarief</t>
    </r>
    <r>
      <rPr>
        <sz val="11"/>
        <color theme="1"/>
        <rFont val="Calibri"/>
        <family val="2"/>
        <scheme val="minor"/>
      </rPr>
      <t xml:space="preserve"> o.b.v. de benchmark van de Cao Toneel en Dans en de Cao voor het Omroeppersoneel door Bureau Berenschot bestaat uit een </t>
    </r>
    <r>
      <rPr>
        <b/>
        <sz val="11"/>
        <color theme="1"/>
        <rFont val="Calibri"/>
        <family val="2"/>
        <scheme val="minor"/>
      </rPr>
      <t>minimum</t>
    </r>
    <r>
      <rPr>
        <sz val="11"/>
        <color theme="1"/>
        <rFont val="Calibri"/>
        <family val="2"/>
        <scheme val="minor"/>
      </rPr>
      <t xml:space="preserve"> </t>
    </r>
    <r>
      <rPr>
        <b/>
        <sz val="11"/>
        <color theme="1"/>
        <rFont val="Calibri"/>
        <family val="2"/>
        <scheme val="minor"/>
      </rPr>
      <t>basisuurtarief</t>
    </r>
    <r>
      <rPr>
        <sz val="11"/>
        <color theme="1"/>
        <rFont val="Calibri"/>
        <family val="2"/>
        <scheme val="minor"/>
      </rPr>
      <t xml:space="preserve"> verhoogd met een </t>
    </r>
    <r>
      <rPr>
        <b/>
        <sz val="11"/>
        <color theme="1"/>
        <rFont val="Calibri"/>
        <family val="2"/>
        <scheme val="minor"/>
      </rPr>
      <t xml:space="preserve">opslagfactor. </t>
    </r>
    <r>
      <rPr>
        <sz val="11"/>
        <color theme="1"/>
        <rFont val="Calibri"/>
        <family val="2"/>
        <scheme val="minor"/>
      </rPr>
      <t xml:space="preserve">Het minimum basisuurtarief is gekoppeld aan een bepaald </t>
    </r>
    <r>
      <rPr>
        <b/>
        <sz val="11"/>
        <color theme="1"/>
        <rFont val="Calibri"/>
        <family val="2"/>
        <scheme val="minor"/>
      </rPr>
      <t>zwaarteniveau</t>
    </r>
    <r>
      <rPr>
        <sz val="11"/>
        <color theme="1"/>
        <rFont val="Calibri"/>
        <family val="2"/>
        <scheme val="minor"/>
      </rPr>
      <t xml:space="preserve"> </t>
    </r>
    <r>
      <rPr>
        <b/>
        <sz val="11"/>
        <color theme="1"/>
        <rFont val="Calibri"/>
        <family val="2"/>
        <scheme val="minor"/>
      </rPr>
      <t xml:space="preserve">(A t/m K) </t>
    </r>
    <r>
      <rPr>
        <sz val="11"/>
        <color theme="1"/>
        <rFont val="Calibri"/>
        <family val="2"/>
        <scheme val="minor"/>
      </rPr>
      <t xml:space="preserve">van werkzaamheden in het </t>
    </r>
    <r>
      <rPr>
        <b/>
        <sz val="11"/>
        <color theme="1"/>
        <rFont val="Calibri"/>
        <family val="2"/>
        <scheme val="minor"/>
      </rPr>
      <t xml:space="preserve">Opdracht Kompas film- en AV-productie </t>
    </r>
    <r>
      <rPr>
        <sz val="11"/>
        <color theme="1"/>
        <rFont val="Calibri"/>
        <family val="2"/>
        <scheme val="minor"/>
      </rPr>
      <t xml:space="preserve">dat eveneens door Bureau Berenschot is ontwikkeld. Het basisuurtarief is berekend o.b.v. van het gemiddelde brutojaarsalaris van de twee Cao's (exclusief toeslagen), gedeeld door het aantal inzetbare uren (1686 na aftrek van feestdagen en verlofdagen), peildatum 1 juli 2023. Daarbij is uitgegaan van de onderste treden van de toepasselijke salarisschalen uit beide Cao's om tot een starttarief voor een opdracht op dat zwaarteniveau te komen. De opslagfactor bestaat uit vier componenten: sociale lasten, vaste emolumenten, niet declarabele tijd en niet declarabele kosten (zie onderstaande tabel). </t>
    </r>
  </si>
  <si>
    <t>Matrix zzp-starttarieven film- en AV-productie - december 2024</t>
  </si>
  <si>
    <t>Referentiesalarissen benchmark door Bureau Berenschot t.b.v. de berekening van zzp-starttarieven, peildatum 1 juli 2023.</t>
  </si>
  <si>
    <r>
      <t>Bruto minimum en maximum maandsalaris (exclusief toeslagen) o.b.v. benchmark door Bureau Berenschot van de Cao Toneel en Dans en de Cao voor het Omroeppersoneel (</t>
    </r>
    <r>
      <rPr>
        <b/>
        <sz val="11"/>
        <color theme="4"/>
        <rFont val="Calibri"/>
        <family val="2"/>
        <scheme val="minor"/>
      </rPr>
      <t>https://fairpacct.nl/praktijkinstrument-nr-3-film-av-van-loon-naar-zzp-starttarief-oktober-2023-berenschot/</t>
    </r>
    <r>
      <rPr>
        <b/>
        <sz val="11"/>
        <color theme="1"/>
        <rFont val="Calibri"/>
        <family val="2"/>
        <scheme val="minor"/>
      </rPr>
      <t>) omgerekend van een 37-urige werkweek naar een 38-urige en 40-urige werkweek (peildatum 1 juli 2023), verhoogd met de gemiddelde indexatie van de twee Cao's, per 1 januari 2024.</t>
    </r>
  </si>
  <si>
    <t xml:space="preserve">Salaristabel 2:                                                                 werkweek 38 uur </t>
  </si>
  <si>
    <t xml:space="preserve">Salaristabel 3:                                                                werkweek 40 uur </t>
  </si>
  <si>
    <t>1686 inzetbare uren per jaar</t>
  </si>
  <si>
    <t>1731,57 inzetbare uren per jaar</t>
  </si>
  <si>
    <t xml:space="preserve">1822,70 inzetbare uren per jaar                              </t>
  </si>
  <si>
    <t>Brutomaandsalaris,       peildatum 1 juli 2023</t>
  </si>
  <si>
    <t>Brutomaandsalaris, peildatum 1 juli 2023</t>
  </si>
  <si>
    <t>Brutomaandsalaris, peildatum 1 januari 2024</t>
  </si>
  <si>
    <t xml:space="preserve">Brutomaandsalaris, peildatum 1 juli 2023 </t>
  </si>
  <si>
    <t>Min</t>
  </si>
  <si>
    <t>Max</t>
  </si>
  <si>
    <t>L</t>
  </si>
  <si>
    <t>Toelichting:</t>
  </si>
  <si>
    <r>
      <rPr>
        <b/>
        <sz val="11"/>
        <color theme="1"/>
        <rFont val="Calibri"/>
        <family val="2"/>
        <scheme val="minor"/>
      </rPr>
      <t>Salaristabel 1:</t>
    </r>
    <r>
      <rPr>
        <sz val="11"/>
        <color theme="1"/>
        <rFont val="Calibri"/>
        <family val="2"/>
        <scheme val="minor"/>
      </rPr>
      <t xml:space="preserve"> De referentiemarkt o.b.v. de benchmark door Bureau Berenschot van de Cao's voor het omroeppersoneel (36 uur) en van Toneel en Dans (40 uur inclusief 12 dagen adv), peildatum juli 2023.</t>
    </r>
  </si>
  <si>
    <r>
      <rPr>
        <b/>
        <sz val="11"/>
        <color theme="1"/>
        <rFont val="Calibri"/>
        <family val="2"/>
        <scheme val="minor"/>
      </rPr>
      <t>Indexatie advies Bureau Berenschot:</t>
    </r>
    <r>
      <rPr>
        <sz val="11"/>
        <color theme="1"/>
        <rFont val="Calibri"/>
        <family val="2"/>
        <scheme val="minor"/>
      </rPr>
      <t xml:space="preserve"> Jaarlijkse indexatie op vast moment a.d.h.v. de gemiddelde indexatie van de twee Cao's. De indexatie per 1 januari 2024 van de Cao Toneel en Dans is 5% en een vastbedrag van EUR 150,-. De indexatie van de Cao voor het Omroeppersoneel is 8,5% (waarvan 5% als voorschot al is ingevoerd per 1 september 2023 en 3,5% per 1 januari 2024). De gemiddelde indexatie bedraagt daarmee 6,75% + een vast bedrag van EUR 75,-. [Formule: (brutomaandsalaris * 1,0675)+75]</t>
    </r>
  </si>
  <si>
    <r>
      <rPr>
        <b/>
        <sz val="11"/>
        <color theme="1"/>
        <rFont val="Calibri"/>
        <family val="2"/>
        <scheme val="minor"/>
      </rPr>
      <t>Het minimumloon:</t>
    </r>
    <r>
      <rPr>
        <sz val="11"/>
        <color theme="1"/>
        <rFont val="Calibri"/>
        <family val="2"/>
        <scheme val="minor"/>
      </rPr>
      <t xml:space="preserve"> per 1 januari 2024 is waar van toepassing opgenomen in rood, zie verplichte wijze van berekening: </t>
    </r>
    <r>
      <rPr>
        <b/>
        <sz val="11"/>
        <color rgb="FF00B0F0"/>
        <rFont val="Calibri"/>
        <family val="2"/>
        <scheme val="minor"/>
      </rPr>
      <t>https://www.rijksoverheid.nl/onderwerpen/minimumloon/bedragen-minimumloon/bedragen-minimumloon-2024</t>
    </r>
  </si>
  <si>
    <t xml:space="preserve">Vakantie en verlof op basis van benchmark Bureau Berenschot: </t>
  </si>
  <si>
    <t xml:space="preserve">Doordeweekse feestdagen: officiële feestdagen conform website rijksoverheid (5 of 6 varierend per jaar)  </t>
  </si>
  <si>
    <t>Verlofdagen: 25 (20 dagen wettelijk en 5 dagen bovenwettelijk) per jaar op full time basis</t>
  </si>
  <si>
    <r>
      <t>Zzp-starttarief berekend o.b.v. benchmark door Bureau Berenschot</t>
    </r>
    <r>
      <rPr>
        <b/>
        <sz val="16"/>
        <color theme="1"/>
        <rFont val="Calibri"/>
        <family val="2"/>
        <scheme val="minor"/>
      </rPr>
      <t xml:space="preserve">, </t>
    </r>
    <r>
      <rPr>
        <b/>
        <sz val="14"/>
        <color theme="1"/>
        <rFont val="Calibri"/>
        <family val="2"/>
        <scheme val="minor"/>
      </rPr>
      <t>peildatum 1 juli 2023</t>
    </r>
  </si>
  <si>
    <t>Zzp-starttarief voor opdrachtnemers betrokken bij de productie van korte films, speelfilms, documentaires, animatiefilms, innovatieve mediaproducties en series o.b.v. benchmark door Bureau Berenschot van de Cao voor het Omroeppersoneel en de Cao Toneel en Dans, peildatum 1 juli 2023.</t>
  </si>
  <si>
    <t>Bij de benchmark heeft Bureau Berenschot ter illustratie ook de bovenkant van de gemiddelde salarisschalen van de 2 Cao's omgerekend naar een uurtarief, peildatum 1 juli 2023.</t>
  </si>
  <si>
    <t>opslagfactor Ketentafel Film/AV productie 74,45%</t>
  </si>
  <si>
    <t xml:space="preserve">zzp-starttarief incl. 74,45% opslag obv benchmark </t>
  </si>
  <si>
    <t xml:space="preserve">referentie: bovenkant basisuurtarief obv benchmark </t>
  </si>
  <si>
    <t>OPDRACHT KOMPAS FILM/AV PRODUCTIE</t>
  </si>
  <si>
    <r>
      <t xml:space="preserve">De </t>
    </r>
    <r>
      <rPr>
        <b/>
        <sz val="11"/>
        <color theme="1"/>
        <rFont val="Calibri"/>
        <family val="2"/>
        <scheme val="minor"/>
      </rPr>
      <t>zzp-starttarieven</t>
    </r>
    <r>
      <rPr>
        <sz val="11"/>
        <color theme="1"/>
        <rFont val="Calibri"/>
        <family val="2"/>
        <scheme val="minor"/>
      </rPr>
      <t xml:space="preserve"> o.b.v. de benchmark door Bureau Berenschot tussen de Cao Toneel en Dans en de Cao voor het Omroeppersoneel bestaan uit een </t>
    </r>
    <r>
      <rPr>
        <b/>
        <sz val="11"/>
        <color theme="1"/>
        <rFont val="Calibri"/>
        <family val="2"/>
        <scheme val="minor"/>
      </rPr>
      <t>minimum</t>
    </r>
    <r>
      <rPr>
        <sz val="11"/>
        <color theme="1"/>
        <rFont val="Calibri"/>
        <family val="2"/>
        <scheme val="minor"/>
      </rPr>
      <t xml:space="preserve"> </t>
    </r>
    <r>
      <rPr>
        <b/>
        <sz val="11"/>
        <color theme="1"/>
        <rFont val="Calibri"/>
        <family val="2"/>
        <scheme val="minor"/>
      </rPr>
      <t>basisuurtarief</t>
    </r>
    <r>
      <rPr>
        <sz val="11"/>
        <color theme="1"/>
        <rFont val="Calibri"/>
        <family val="2"/>
        <scheme val="minor"/>
      </rPr>
      <t xml:space="preserve"> verhoogd met een </t>
    </r>
    <r>
      <rPr>
        <b/>
        <sz val="11"/>
        <color theme="1"/>
        <rFont val="Calibri"/>
        <family val="2"/>
        <scheme val="minor"/>
      </rPr>
      <t>opslagfactor</t>
    </r>
    <r>
      <rPr>
        <sz val="11"/>
        <color theme="1"/>
        <rFont val="Calibri"/>
        <family val="2"/>
        <scheme val="minor"/>
      </rPr>
      <t xml:space="preserve">. Elk starttarief hoort bij een bepaald zwaarteniveau (A t/ m K) van werkzaamheden in het gekoppelde Opdracht Kompas film- en AV-productie. Dit Opdracht Kompas is eveneens door Bureau Berenschot ontwikkeld. Het minimum basisuurtarief is berekend o.b.v. van het gemiddelde brutojaarsalaris van de twee Cao's (exclusief toeslagen), gedeeld door het aantal inzetbare uren (1686 na aftrek van feestdagen en verlofdagen), peildatum 1 juli 2023. Dat betekent 140,5 inzetbare uren per maand. Daarbij is uitgegaan van de onderste treden van de toepasselijke salarisschalen van de twee Cao's om tot een starttarief voor een opdracht op dat zwaarteniveau te komen. De opslagfactor bestaat uit vier componenten: sociale lasten, vaste emolumenten, niet declarabele tijd en niet declarabele kosten (zie onderstaande tabel). </t>
    </r>
  </si>
  <si>
    <t>opbouw opslagfactor Ketentafel Film/AV productie:</t>
  </si>
  <si>
    <t>Toelichting benchmark en opslagfactor:</t>
  </si>
  <si>
    <t>Zie voor meer toelichting desgewenst ook de Preambule.</t>
  </si>
  <si>
    <r>
      <rPr>
        <b/>
        <sz val="11"/>
        <color theme="1"/>
        <rFont val="Calibri"/>
        <family val="2"/>
        <scheme val="minor"/>
      </rPr>
      <t>***</t>
    </r>
    <r>
      <rPr>
        <sz val="11"/>
        <color theme="1"/>
        <rFont val="Calibri"/>
        <family val="2"/>
        <scheme val="minor"/>
      </rPr>
      <t xml:space="preserve"> Het </t>
    </r>
    <r>
      <rPr>
        <b/>
        <sz val="11"/>
        <color theme="1"/>
        <rFont val="Calibri"/>
        <family val="2"/>
        <scheme val="minor"/>
      </rPr>
      <t>zzp-starttarief</t>
    </r>
    <r>
      <rPr>
        <sz val="11"/>
        <color theme="1"/>
        <rFont val="Calibri"/>
        <family val="2"/>
        <scheme val="minor"/>
      </rPr>
      <t xml:space="preserve"> is berekend o.b.v. een </t>
    </r>
    <r>
      <rPr>
        <b/>
        <sz val="11"/>
        <color theme="1"/>
        <rFont val="Calibri"/>
        <family val="2"/>
        <scheme val="minor"/>
      </rPr>
      <t>Benchmark</t>
    </r>
    <r>
      <rPr>
        <sz val="11"/>
        <color theme="1"/>
        <rFont val="Calibri"/>
        <family val="2"/>
        <scheme val="minor"/>
      </rPr>
      <t xml:space="preserve"> tussen de Cao voor het Omroeppersoneel en de Cao Toneel en Dans. Het starttarief is afgeleid van het gemiddelde van de onderste treden van de toepasselijke bruto salarisschalen van beide Cao's (exclusief toeslagen) die horen bij een bepaald zwaarteniveau van werkzaamheden (A t/m K) in het gekoppelde Opdracht Kompas film- en AV-productie. Dit zogenaamde basisuurtarief is verhoogd met een zzp-opslagfactor. Doordeweekse feestdagen, verlofdagen en een opslag voor sociale lasten, vaste emolumenten, niet declarabele kosten en niet declarabele tijd zijn zodoende in het zzp-starttarief verwerkt. 
Met behulp van het starttarief kan de onderhandeling met de opdrachtgever/producent worden geopend. Het Opdracht Kompas met de daarin opgenomen zwaarteniveaus en starttarieven is nadrukkelijk geen tool om te bezien of een opdracht binnen of buiten dienstverband kan worden verricht.</t>
    </r>
  </si>
  <si>
    <r>
      <rPr>
        <b/>
        <sz val="11"/>
        <color rgb="FF00B0F0"/>
        <rFont val="Calibri"/>
        <family val="2"/>
        <scheme val="minor"/>
      </rPr>
      <t>*</t>
    </r>
    <r>
      <rPr>
        <sz val="11"/>
        <color theme="1"/>
        <rFont val="Calibri"/>
        <family val="2"/>
        <scheme val="minor"/>
      </rPr>
      <t xml:space="preserve"> In aansluiting op het advies van Bureau Berenschot vindt jaarlijkse indexatie plaats op een vast moment, peildatum 1 januari van elk jaar, a.d.h.v. de gemiddelde indexatie van de twee Cao's.
Op peildatum 1 januari 2026 geldt het volgende. De indexatie van de Cao Toneel en Dans is 3.50% voor 2025 en daarboven 3.50% voor 2026. De indexatie van de Cao voor het Omroeppersoneel is 3.20% voor 2025 en daarboven 3.00% voor 2026. In elk jaar tenminste EUR € 125,- per maand salaris meer op fulltime basis als bodemgarantie. Voorts is er in de schalen A tot en met H van deze laatste Cao per 1 juni 2025 een stijging van 2,5% extra. 
De gemiddelde indexatie van de twee Cao's op peildatum 1 januari 2026 t.o.v. 2024-2025 bedraagt daarmee 6.71%. In de schalen A tot en met H is deze 8.03%.
P.S. De zzp-starttarieven peildatum 1 januari 2026 voldoen aan de extra stijging voor de schalen A tot en met H en tevens aan de bodemgarantie voor index-stijgingen 2025 en 2026 uit de Cao voor het Omroeppersoneel. Deze telt bij 
Film/AV voor de helft mee gelet op het gemiddelde van twee Cao’s.</t>
    </r>
  </si>
  <si>
    <t>Cao voor het Omroeppersoneel 2025 en 2026</t>
  </si>
  <si>
    <t>https://npo.nl/overnpo/openbare-documenten?document=24</t>
  </si>
  <si>
    <t>Cao Toneel en Dans 2025 en 2026</t>
  </si>
  <si>
    <t>https://caotoneelendans.nl/</t>
  </si>
  <si>
    <t>Wettelijk minimumloon per 2026</t>
  </si>
  <si>
    <t>https://www.rijksoverheid.nl/documenten/regelingen/2025/10/01/ministeriele-regeling-ter-indexatie-van-het-wettelijk-minimum-per-1-januari-2026</t>
  </si>
  <si>
    <t>Index:</t>
  </si>
  <si>
    <t>A t/m H:</t>
  </si>
  <si>
    <r>
      <rPr>
        <b/>
        <sz val="11"/>
        <rFont val="Calibri"/>
        <family val="2"/>
        <scheme val="minor"/>
      </rPr>
      <t xml:space="preserve">- Salarissen gemiddelde van twee Cao’s
</t>
    </r>
    <r>
      <rPr>
        <sz val="11"/>
        <rFont val="Calibri"/>
        <family val="2"/>
        <scheme val="minor"/>
      </rPr>
      <t xml:space="preserve">De salarissen in Film/AV zijn gebaseerd op het gemiddelde van de Cao Toneel en Dans en de Cao voor het Omroeppersoneel. De eerste Cao kent een 38-urige werkweek, de tweede een 36-urige. Uitgangspunt voor Film/AV is derhalve een </t>
    </r>
    <r>
      <rPr>
        <b/>
        <sz val="11"/>
        <rFont val="Calibri"/>
        <family val="2"/>
        <scheme val="minor"/>
      </rPr>
      <t>37-urige werkweek</t>
    </r>
    <r>
      <rPr>
        <sz val="11"/>
        <rFont val="Calibri"/>
        <family val="2"/>
        <scheme val="minor"/>
      </rPr>
      <t>. Maar deze kan opgeplust worden tot 38 of 40 uur per week met een daarbij behorend omgerekend hoger salaris.</t>
    </r>
  </si>
  <si>
    <r>
      <rPr>
        <b/>
        <sz val="11"/>
        <rFont val="Calibri"/>
        <family val="2"/>
        <scheme val="minor"/>
      </rPr>
      <t>- Indexatie gelet op twee afgesloten Cao’s op peildata 1 januari 2024 en 2025</t>
    </r>
    <r>
      <rPr>
        <sz val="11"/>
        <rFont val="Calibri"/>
        <family val="2"/>
        <scheme val="minor"/>
      </rPr>
      <t xml:space="preserve">
In aansluiting op het advies van Bureau Berenschot vindt </t>
    </r>
    <r>
      <rPr>
        <b/>
        <sz val="11"/>
        <rFont val="Calibri"/>
        <family val="2"/>
        <scheme val="minor"/>
      </rPr>
      <t>jaarlijkse indexatie</t>
    </r>
    <r>
      <rPr>
        <sz val="11"/>
        <rFont val="Calibri"/>
        <family val="2"/>
        <scheme val="minor"/>
      </rPr>
      <t xml:space="preserve"> plaats op een vast moment a.d.h.v. de gemiddelde indexatie van de twee Cao's. De indexatie op de peildata </t>
    </r>
    <r>
      <rPr>
        <b/>
        <sz val="11"/>
        <rFont val="Calibri"/>
        <family val="2"/>
        <scheme val="minor"/>
      </rPr>
      <t>1 januari 2024 en 2025</t>
    </r>
    <r>
      <rPr>
        <sz val="11"/>
        <rFont val="Calibri"/>
        <family val="2"/>
        <scheme val="minor"/>
      </rPr>
      <t xml:space="preserve"> van de Cao Toneel en Dans is 5% en een vast bedrag van EUR 150,-. De indexatie van de Cao voor het Omroeppersoneel is 8,5% (waarvan 5% als voorschot al is ingevoerd per 1 september 2023 en 3,5% per 1 januari 2024). De gemiddelde indexatie bedraagt daarmee 6,75% + een vast bedrag van EUR 75,- per jaar oftewel EUR 6,25 per maand. Dit is in de maandsalarissen per 
1 januari 2024 en 1 januari 2025 doorgerekend. Daarenboven geldt op deze salarissen, afgeleid van de twee Cao’s, een tijdens een jaar op te bouwen vakantietoeslag van 8% en een eindejaarsuitkering van 3,45%.</t>
    </r>
  </si>
  <si>
    <r>
      <rPr>
        <b/>
        <sz val="11"/>
        <rFont val="Calibri"/>
        <family val="2"/>
        <scheme val="minor"/>
      </rPr>
      <t>- Halfjaarlijkse wettelijke verhoging minimumloon</t>
    </r>
    <r>
      <rPr>
        <sz val="11"/>
        <rFont val="Calibri"/>
        <family val="2"/>
        <scheme val="minor"/>
      </rPr>
      <t xml:space="preserve">
Speciale aandacht geldt voor de </t>
    </r>
    <r>
      <rPr>
        <b/>
        <sz val="11"/>
        <rFont val="Calibri"/>
        <family val="2"/>
        <scheme val="minor"/>
      </rPr>
      <t>Wet minimumloon</t>
    </r>
    <r>
      <rPr>
        <sz val="11"/>
        <rFont val="Calibri"/>
        <family val="2"/>
        <scheme val="minor"/>
      </rPr>
      <t>. Het minimumloon wordt op basis daarvan twee keer per jaar van rijkswege wettelijk bepaald. Voor werknemers van 21 jaar en ouder is dit als volgt:
Uurloon 1 januari 2024 EUR 13,27; Maandsalaris o.b.v. 37-urige werkweek EUR 2.127,62.
Uurloon 1 juli 2024 EUR 13,68; Maandsalaris o.b.v. 37-urige werkweek EUR 2.193,36.
Uurloon 1 januari 2025 EUR 14,06; Maandsalaris o.b.v. 37-urige werkweek EUR 2.254,29.
Uurloon 1 juli 2025 EUR 14,40; Maandsalaris o.b.v. 37-urige werkweek EUR 2.308,80.
Let op. De salarissen voor Film/AV mogen niet onder het wettelijk minimumloon komen. Hiermee is dus in de fair pay salaristabel 2024 en 2025 rekening gehouden. Deze bedragen zijn rood gekleurd.</t>
    </r>
  </si>
  <si>
    <t>Toelichting</t>
  </si>
  <si>
    <r>
      <rPr>
        <b/>
        <sz val="11"/>
        <rFont val="Calibri"/>
        <family val="2"/>
        <scheme val="minor"/>
      </rPr>
      <t>- Salarissen gemiddelde van twee Cao’s</t>
    </r>
    <r>
      <rPr>
        <sz val="11"/>
        <rFont val="Calibri"/>
        <family val="2"/>
        <scheme val="minor"/>
      </rPr>
      <t xml:space="preserve">
De salarissen in Film/AV zijn gebaseerd op het gemiddelde van de Cao Toneel en Dans en de Cao voor het Omroeppersoneel. De eerste Cao kent een 38-urige werkweek, de tweede een 36-urige. Uitgangspunt voor Film/AV is derhalve een </t>
    </r>
    <r>
      <rPr>
        <b/>
        <sz val="11"/>
        <rFont val="Calibri"/>
        <family val="2"/>
        <scheme val="minor"/>
      </rPr>
      <t>37-urige werkweek</t>
    </r>
    <r>
      <rPr>
        <sz val="11"/>
        <rFont val="Calibri"/>
        <family val="2"/>
        <scheme val="minor"/>
      </rPr>
      <t>. Maar deze kan opgeplust worden tot 38 of 40 uur per week met een daarbij behorend omgerekend hoger salaris.</t>
    </r>
  </si>
  <si>
    <r>
      <rPr>
        <b/>
        <sz val="11"/>
        <rFont val="Calibri"/>
        <family val="2"/>
        <scheme val="minor"/>
      </rPr>
      <t>- Indexatie gelet op twee afgesloten Cao’s op peildatum 1 januari</t>
    </r>
    <r>
      <rPr>
        <sz val="11"/>
        <rFont val="Calibri"/>
        <family val="2"/>
        <scheme val="minor"/>
      </rPr>
      <t xml:space="preserve">
In aansluiting op het advies van Bureau Berenschot vindt </t>
    </r>
    <r>
      <rPr>
        <b/>
        <sz val="11"/>
        <rFont val="Calibri"/>
        <family val="2"/>
        <scheme val="minor"/>
      </rPr>
      <t>jaarlijkse indexatie</t>
    </r>
    <r>
      <rPr>
        <sz val="11"/>
        <rFont val="Calibri"/>
        <family val="2"/>
        <scheme val="minor"/>
      </rPr>
      <t xml:space="preserve"> plaats op een vast moment a.d.h.v. de gemiddelde indexatie van de twee Cao's. De indexatie op peildatum 1 januari 2026 is als volgt. De indexatie van de Cao Toneel en Dans is 3.50% voor 2025 en daarboven 3.50% voor 2026. De indexatie van de Cao voor het Omroeppersoneel is 3.20% voor 2025 en daarboven 3.00% voor 2026. In deze Cao elk jaar tenminste EUR € 125,- per maand meer salaris op fulltime basis als bodemgarantie. Voorts is er in de schalen A tot en met H van deze laatste Cao per 1 juni 2025 een stijging van 2,5% extra. De gemiddelde indexatie van de twee Cao's op peildatum 1 januari 2026 t.o.v. 2024-2025 bedraagt daarmee 6.71%. In de schalen A tot en met H is deze 8.03%.
P.S. De Zzp-Starttarieven peildatum 1 januari 2026 voldoen aan de extra stijging voor de schalen A tot en met H en tevens aan de bodemgarantie voor index-stijgingen 2025 en 2026 uit de Cao voor het Omroeppersoneel. Deze telt bij Film/AV voor de helft mee gelet op het gemiddelde van twee Cao’s. Bovendien geldt op deze salarissen, afgeleid van de twee Cao’s, een tijdens een jaar op te bouwen vakantietoeslag van 8% en een eindejaarsuitkering van 3,45%.</t>
    </r>
  </si>
  <si>
    <r>
      <rPr>
        <b/>
        <sz val="11"/>
        <rFont val="Calibri"/>
        <family val="2"/>
        <scheme val="minor"/>
      </rPr>
      <t>- Halfjaarlijkse wettelijke verhoging minimumloon</t>
    </r>
    <r>
      <rPr>
        <sz val="11"/>
        <rFont val="Calibri"/>
        <family val="2"/>
        <scheme val="minor"/>
      </rPr>
      <t xml:space="preserve">
Speciale aandacht geldt voor de </t>
    </r>
    <r>
      <rPr>
        <b/>
        <sz val="11"/>
        <rFont val="Calibri"/>
        <family val="2"/>
        <scheme val="minor"/>
      </rPr>
      <t>Wet minimumloon</t>
    </r>
    <r>
      <rPr>
        <sz val="11"/>
        <rFont val="Calibri"/>
        <family val="2"/>
        <scheme val="minor"/>
      </rPr>
      <t>. Het minimumloon wordt op basis daarvan twee keer per jaar van rijkswege wettelijk bepaald. Voor werknemers van 21 jaar en ouder is dit als volgt:
- Uurloon 1 januari 2026 EUR 14,71. Maandsalaris bij 37-urige werkweek EUR 2.358,50.
- Uurloon 1 juli 2026 wordt nog bekend gemaakt. Maandsalaris bij 37-urige werkweek volgt dus nog.
Let op. De salarissen voor Film/AV mogen niet onder het wettelijk minimumloon komen. Hiermee wordt in de fair pay salaristabel 2026 rekening gehouden. Deze bedragen zijn rood gekleurd.</t>
    </r>
  </si>
  <si>
    <t>Bruto maandsalaris 
1 januari 2024 tot 1 juli 2024</t>
  </si>
  <si>
    <t>Bruto maandsalaris
1 juli 2024 tot 1 januari 2025</t>
  </si>
  <si>
    <t>Bruto maandsalaris
1 januari 2025 tot 1 juli 2025</t>
  </si>
  <si>
    <t>Bruto maandsalaris
1 juli 2025 tot 1 januari 2026</t>
  </si>
  <si>
    <r>
      <t xml:space="preserve">Benchmark Cao Toneel en Dans en Cao Omroeppersoneel, werkweek 37 uur
Peildata 1 januari 2024 en 1 januari 2025. 
</t>
    </r>
    <r>
      <rPr>
        <b/>
        <sz val="11"/>
        <color rgb="FFFF0000"/>
        <rFont val="Calibri"/>
        <family val="2"/>
        <scheme val="minor"/>
      </rPr>
      <t>Halfjaarlijkse aanpassing aan Wet minimumloon verplicht.</t>
    </r>
  </si>
  <si>
    <t>I t/m L:</t>
  </si>
  <si>
    <t>Bruto maandsalaris
1 januari 2026</t>
  </si>
  <si>
    <r>
      <t xml:space="preserve">Deze Matrix zzp-starttarieven film- en AV-productie is, tezamen met de (actuele versies van de ) andere praktijkinstrumenten die zijn ontwikkeld aan de Ketentafel Film/AV productie, gepubliceerd in december 2024 op de website van Platform ACCT bij het programma fairPACCT en de praktijkinstrumenten van de Ketentafel Film/AV productie.                                                                                                                                 
Marktpartijen, en andere spelers in de sector waaronder de aangesloten leden van bovengenoemde partijen die aan de Ketentafel Film/AV productie deelnemen worden geacht de </t>
    </r>
    <r>
      <rPr>
        <b/>
        <sz val="11"/>
        <rFont val="Calibri"/>
        <family val="2"/>
        <scheme val="minor"/>
      </rPr>
      <t>Zzp-starttarieven</t>
    </r>
    <r>
      <rPr>
        <sz val="11"/>
        <rFont val="Calibri"/>
        <family val="2"/>
        <scheme val="minor"/>
      </rPr>
      <t xml:space="preserve"> samen met het </t>
    </r>
    <r>
      <rPr>
        <b/>
        <sz val="11"/>
        <rFont val="Calibri"/>
        <family val="2"/>
        <scheme val="minor"/>
      </rPr>
      <t>Opdracht Kompas</t>
    </r>
    <r>
      <rPr>
        <sz val="11"/>
        <rFont val="Calibri"/>
        <family val="2"/>
        <scheme val="minor"/>
      </rPr>
      <t xml:space="preserve"> en de andere praktijkinstrumenten die zijn ontwikkeld aan de Ketentafel Film/AV productie </t>
    </r>
    <r>
      <rPr>
        <b/>
        <sz val="11"/>
        <rFont val="Calibri"/>
        <family val="2"/>
        <scheme val="minor"/>
      </rPr>
      <t xml:space="preserve">met ingang van 1 januari 2025 </t>
    </r>
    <r>
      <rPr>
        <sz val="11"/>
        <rFont val="Calibri"/>
        <family val="2"/>
        <scheme val="minor"/>
      </rPr>
      <t>toe te passen om te borgen dat opdrachtnemers niet onder de minimale ondergrens voor een opdracht worden gehonoreerd.</t>
    </r>
  </si>
  <si>
    <t>Fair pay zzp-starttarieven per uur Film/AV (culturele) producties 2023-2026</t>
  </si>
  <si>
    <t xml:space="preserve">Bruto maandsalaris 
1 juli 2023 </t>
  </si>
  <si>
    <r>
      <t xml:space="preserve"> Benchmark Cao Toneel en Dans en Cao Omroeppersoneel, werkweek 37 uur
</t>
    </r>
    <r>
      <rPr>
        <b/>
        <sz val="11"/>
        <color rgb="FFFF0000"/>
        <rFont val="Calibri"/>
        <family val="2"/>
        <scheme val="minor"/>
      </rPr>
      <t>Halfjaarlijkse aanpassing aan Wet minimumloon verplicht.</t>
    </r>
  </si>
  <si>
    <r>
      <rPr>
        <b/>
        <sz val="11"/>
        <color rgb="FF00B0F0"/>
        <rFont val="Calibri"/>
        <family val="2"/>
        <scheme val="minor"/>
      </rPr>
      <t>*</t>
    </r>
    <r>
      <rPr>
        <sz val="11"/>
        <color theme="1"/>
        <rFont val="Calibri"/>
        <family val="2"/>
        <scheme val="minor"/>
      </rPr>
      <t xml:space="preserve"> In aansluiting op het advies van Bureau Berenschot vindt </t>
    </r>
    <r>
      <rPr>
        <b/>
        <sz val="11"/>
        <color theme="1"/>
        <rFont val="Calibri"/>
        <family val="2"/>
        <scheme val="minor"/>
      </rPr>
      <t>jaarlijkse indexatie</t>
    </r>
    <r>
      <rPr>
        <sz val="11"/>
        <color theme="1"/>
        <rFont val="Calibri"/>
        <family val="2"/>
        <scheme val="minor"/>
      </rPr>
      <t xml:space="preserve"> plaats op een vast moment a.d.h.v. de gemiddelde indexatie van de twee Cao's. De indexatie op peildata </t>
    </r>
    <r>
      <rPr>
        <b/>
        <sz val="11"/>
        <color theme="1"/>
        <rFont val="Calibri"/>
        <family val="2"/>
        <scheme val="minor"/>
      </rPr>
      <t xml:space="preserve">1 januari 2024 en 2025 </t>
    </r>
    <r>
      <rPr>
        <sz val="11"/>
        <color theme="1"/>
        <rFont val="Calibri"/>
        <family val="2"/>
        <scheme val="minor"/>
      </rPr>
      <t>van de Cao Toneel en Dans is 5% en een vastbedrag van EUR 150,-. De indexatie van de Cao voor het Omroeppersoneel is 8,5% (waarvan 5% als voorschot al is ingevoerd per 1 september 2023 en 3,5% per 1 januari 2024). De gemiddelde indexatie bedraagt daarmee 6,75% + een vast bedrag van EUR 75,-. Dit is in het zzp-starttarief per 1 januari 2024 en 1 januari 2025 doorgerekend. [Formule: (zzp-starttarief * 1,0675) + 75/(1686/12)]</t>
    </r>
  </si>
  <si>
    <t>Bruto maandsalaris,  peildatum
1 januari 2026</t>
  </si>
  <si>
    <t>Tabel benchmark salarissen per maand Film/AV 2026 (peildatum 1 januari 2026)</t>
  </si>
  <si>
    <t>Tabel benchmark salarissen per maand Film/AV 2024 en 2025 (peildata 1 januari 2024 en 2025)</t>
  </si>
  <si>
    <t>Benchmark salarissen per maand Film/AV (culturele) producties 2023-2026</t>
  </si>
  <si>
    <t>Salaristabel 1: Benchmark Cao Toneel en Dans en Cao Omroeppersoneel, werkweek 37 uur</t>
  </si>
  <si>
    <r>
      <t xml:space="preserve">Deze </t>
    </r>
    <r>
      <rPr>
        <b/>
        <sz val="11"/>
        <rFont val="Calibri"/>
        <family val="2"/>
      </rPr>
      <t xml:space="preserve">Matrix zzp-starttarieven film- en AV-productie </t>
    </r>
    <r>
      <rPr>
        <sz val="11"/>
        <rFont val="Calibri"/>
        <family val="2"/>
      </rPr>
      <t xml:space="preserve">is een handzame doorvertaling in tabellen van de benchmark die door Bureau Berenschot is uitgevoerd. Voor de verbinding en toepassing van beide praktijkinstrumenten is door Social Finance Matters een </t>
    </r>
    <r>
      <rPr>
        <b/>
        <sz val="11"/>
        <rFont val="Calibri"/>
        <family val="2"/>
      </rPr>
      <t>Handleiding toepassing zzp-starttarieven film en av-productie</t>
    </r>
    <r>
      <rPr>
        <sz val="11"/>
        <rFont val="Calibri"/>
        <family val="2"/>
      </rPr>
      <t xml:space="preserve"> opgesteld met bijbehorende </t>
    </r>
    <r>
      <rPr>
        <b/>
        <sz val="11"/>
        <rFont val="Calibri"/>
        <family val="2"/>
      </rPr>
      <t>Timescheets departementen film- en AV-productie</t>
    </r>
    <r>
      <rPr>
        <sz val="11"/>
        <rFont val="Calibri"/>
        <family val="2"/>
      </rPr>
      <t xml:space="preserve">. Hiermee kunnen zelfstandigen zonder personeel (zzp-ers) de onderhandelingen met de opdrachtgever aangaan over een passende vergoeding voor hun werkzaamheden. Het </t>
    </r>
    <r>
      <rPr>
        <b/>
        <sz val="11"/>
        <rFont val="Calibri"/>
        <family val="2"/>
      </rPr>
      <t>Opdracht Kompas</t>
    </r>
    <r>
      <rPr>
        <sz val="11"/>
        <rFont val="Calibri"/>
        <family val="2"/>
      </rPr>
      <t xml:space="preserve"> wordt in samenhang met de bijbehorende </t>
    </r>
    <r>
      <rPr>
        <b/>
        <sz val="11"/>
        <rFont val="Calibri"/>
        <family val="2"/>
      </rPr>
      <t>Zzp-starttarieven</t>
    </r>
    <r>
      <rPr>
        <sz val="11"/>
        <color rgb="FFFF0000"/>
        <rFont val="Calibri"/>
        <family val="2"/>
      </rPr>
      <t xml:space="preserve"> </t>
    </r>
    <r>
      <rPr>
        <sz val="11"/>
        <rFont val="Calibri"/>
        <family val="2"/>
      </rPr>
      <t>nog vertaald in een webbased module.</t>
    </r>
  </si>
  <si>
    <r>
      <rPr>
        <b/>
        <sz val="11"/>
        <rFont val="Calibri"/>
        <family val="2"/>
        <scheme val="minor"/>
      </rPr>
      <t>- Minimum en maximum variant in de schalen</t>
    </r>
    <r>
      <rPr>
        <sz val="11"/>
        <rFont val="Calibri"/>
        <family val="2"/>
        <scheme val="minor"/>
      </rPr>
      <t xml:space="preserve">
Per schaal wordt een minimum en een maximum variant getoond. In de schalen E tot en met L is het maximum/het einde van de schaal ongeveer gemiddeld 50% hoger dan het minimum/het begin van de schaal. Globaal geldt voorts voor het maximum/het einde van de schaal: in schaal D is het 40%, in schaal C 30% en in schaal B 15% hoger. Schaal A volgt in totaliteit het minimumloon. </t>
    </r>
  </si>
  <si>
    <t>Preambule Richtlijnen zzp-starttarieven en salarissen film- en AV-productie - december 2024 / november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</si>
</sst>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 &quot;€&quot;\ * #,##0.00_ ;_ &quot;€&quot;\ * \-#,##0.00_ ;_ &quot;€&quot;\ * &quot;-&quot;??_ ;_ @_ "/>
    <numFmt numFmtId="164" formatCode="&quot;€&quot;\ #,##0.00"/>
  </numFmts>
  <fonts count="38" x14ac:knownFonts="1">
    <font>
      <sz val="11"/>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b/>
      <sz val="11"/>
      <color rgb="FFFF0000"/>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1"/>
      <color theme="4"/>
      <name val="Calibri"/>
      <family val="2"/>
      <scheme val="minor"/>
    </font>
    <font>
      <sz val="10"/>
      <color theme="1"/>
      <name val="Calibri"/>
      <family val="2"/>
      <scheme val="minor"/>
    </font>
    <font>
      <sz val="10"/>
      <name val="Calibri"/>
      <family val="2"/>
      <scheme val="minor"/>
    </font>
    <font>
      <u/>
      <sz val="11"/>
      <color theme="10"/>
      <name val="Calibri"/>
      <family val="2"/>
      <scheme val="minor"/>
    </font>
    <font>
      <b/>
      <sz val="14"/>
      <color theme="1"/>
      <name val="Calibri"/>
      <family val="2"/>
      <scheme val="minor"/>
    </font>
    <font>
      <sz val="10"/>
      <color theme="1"/>
      <name val="Calibri"/>
      <family val="2"/>
    </font>
    <font>
      <b/>
      <sz val="10"/>
      <name val="Calibri"/>
      <family val="2"/>
      <scheme val="minor"/>
    </font>
    <font>
      <b/>
      <sz val="20"/>
      <color theme="0"/>
      <name val="Calibri"/>
      <family val="2"/>
      <scheme val="minor"/>
    </font>
    <font>
      <sz val="20"/>
      <color theme="4" tint="-0.499984740745262"/>
      <name val="Calibri"/>
      <family val="2"/>
      <scheme val="minor"/>
    </font>
    <font>
      <b/>
      <sz val="16"/>
      <color theme="1"/>
      <name val="Calibri"/>
      <family val="2"/>
      <scheme val="minor"/>
    </font>
    <font>
      <sz val="11"/>
      <color theme="1"/>
      <name val="Calibri"/>
      <family val="2"/>
      <scheme val="minor"/>
    </font>
    <font>
      <sz val="11"/>
      <color theme="1"/>
      <name val="Calibri"/>
      <family val="2"/>
    </font>
    <font>
      <sz val="10"/>
      <color theme="4" tint="-0.499984740745262"/>
      <name val="Calibri"/>
      <family val="2"/>
    </font>
    <font>
      <b/>
      <u/>
      <sz val="11"/>
      <color theme="1"/>
      <name val="Calibri"/>
      <family val="2"/>
      <scheme val="minor"/>
    </font>
    <font>
      <b/>
      <sz val="11"/>
      <color rgb="FF00B0F0"/>
      <name val="Calibri"/>
      <family val="2"/>
      <scheme val="minor"/>
    </font>
    <font>
      <b/>
      <u/>
      <sz val="11"/>
      <color rgb="FF00B0F0"/>
      <name val="Calibri"/>
      <family val="2"/>
      <scheme val="minor"/>
    </font>
    <font>
      <sz val="11"/>
      <color theme="4" tint="-0.499984740745262"/>
      <name val="Calibri"/>
      <family val="2"/>
    </font>
    <font>
      <sz val="11"/>
      <color rgb="FFFF0000"/>
      <name val="Calibri"/>
      <family val="2"/>
    </font>
    <font>
      <b/>
      <sz val="11"/>
      <color theme="1"/>
      <name val="Calibri"/>
      <family val="2"/>
    </font>
    <font>
      <sz val="11"/>
      <name val="Calibri"/>
      <family val="2"/>
    </font>
    <font>
      <b/>
      <sz val="11"/>
      <name val="Calibri"/>
      <family val="2"/>
    </font>
    <font>
      <sz val="11"/>
      <color rgb="FFF15C5C"/>
      <name val="Calibri"/>
      <family val="2"/>
      <scheme val="minor"/>
    </font>
    <font>
      <b/>
      <sz val="20"/>
      <name val="Calibri"/>
      <family val="2"/>
      <scheme val="minor"/>
    </font>
    <font>
      <b/>
      <sz val="14"/>
      <color theme="0"/>
      <name val="Calibri"/>
      <family val="2"/>
      <scheme val="minor"/>
    </font>
    <font>
      <b/>
      <i/>
      <sz val="11"/>
      <color theme="0"/>
      <name val="Calibri"/>
      <family val="2"/>
    </font>
    <font>
      <sz val="10"/>
      <color theme="0"/>
      <name val="Calibri"/>
      <family val="2"/>
      <scheme val="minor"/>
    </font>
    <font>
      <u/>
      <sz val="11"/>
      <color rgb="FF00B0F0"/>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3B2D78"/>
        <bgColor indexed="64"/>
      </patternFill>
    </fill>
    <fill>
      <patternFill patternType="solid">
        <fgColor rgb="FFC2D681"/>
        <bgColor indexed="64"/>
      </patternFill>
    </fill>
    <fill>
      <patternFill patternType="solid">
        <fgColor rgb="FFE1EBC1"/>
        <bgColor indexed="64"/>
      </patternFill>
    </fill>
    <fill>
      <patternFill patternType="solid">
        <fgColor rgb="FFF3F7E5"/>
        <bgColor indexed="64"/>
      </patternFill>
    </fill>
    <fill>
      <patternFill patternType="solid">
        <fgColor theme="0" tint="-0.34998626667073579"/>
        <bgColor indexed="64"/>
      </patternFill>
    </fill>
    <fill>
      <patternFill patternType="solid">
        <fgColor rgb="FF3B2D78"/>
        <bgColor rgb="FF000000"/>
      </patternFill>
    </fill>
    <fill>
      <patternFill patternType="solid">
        <fgColor rgb="FFF2F2F2"/>
        <bgColor rgb="FF000000"/>
      </patternFill>
    </fill>
    <fill>
      <patternFill patternType="solid">
        <fgColor rgb="FFFFFFFF"/>
        <bgColor rgb="FF000000"/>
      </patternFill>
    </fill>
    <fill>
      <patternFill patternType="solid">
        <fgColor rgb="FFA6A6A6"/>
        <bgColor rgb="FF000000"/>
      </patternFill>
    </fill>
    <fill>
      <patternFill patternType="solid">
        <fgColor rgb="FFBFBFBF"/>
        <bgColor rgb="FF000000"/>
      </patternFill>
    </fill>
    <fill>
      <patternFill patternType="solid">
        <fgColor rgb="FFD9D9D9"/>
        <bgColor rgb="FF000000"/>
      </patternFill>
    </fill>
  </fills>
  <borders count="17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thin">
        <color theme="0"/>
      </bottom>
      <diagonal/>
    </border>
    <border>
      <left/>
      <right/>
      <top style="thin">
        <color theme="0"/>
      </top>
      <bottom style="thin">
        <color theme="0"/>
      </bottom>
      <diagonal/>
    </border>
    <border>
      <left/>
      <right style="medium">
        <color indexed="64"/>
      </right>
      <top style="thin">
        <color theme="0"/>
      </top>
      <bottom style="thin">
        <color theme="0"/>
      </bottom>
      <diagonal/>
    </border>
    <border>
      <left/>
      <right style="medium">
        <color indexed="64"/>
      </right>
      <top style="thin">
        <color theme="0"/>
      </top>
      <bottom style="medium">
        <color indexed="64"/>
      </bottom>
      <diagonal/>
    </border>
    <border>
      <left style="medium">
        <color indexed="64"/>
      </left>
      <right/>
      <top style="thin">
        <color theme="0"/>
      </top>
      <bottom/>
      <diagonal/>
    </border>
    <border>
      <left/>
      <right/>
      <top style="thin">
        <color theme="0"/>
      </top>
      <bottom/>
      <diagonal/>
    </border>
    <border>
      <left/>
      <right style="thin">
        <color theme="0"/>
      </right>
      <top style="thin">
        <color theme="0"/>
      </top>
      <bottom style="medium">
        <color indexed="64"/>
      </bottom>
      <diagonal/>
    </border>
    <border>
      <left style="thin">
        <color theme="0"/>
      </left>
      <right/>
      <top style="thin">
        <color theme="0"/>
      </top>
      <bottom style="thin">
        <color theme="0"/>
      </bottom>
      <diagonal/>
    </border>
    <border>
      <left style="thin">
        <color theme="0"/>
      </left>
      <right/>
      <top/>
      <bottom style="medium">
        <color indexed="64"/>
      </bottom>
      <diagonal/>
    </border>
    <border>
      <left/>
      <right style="medium">
        <color indexed="64"/>
      </right>
      <top style="thin">
        <color theme="0"/>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medium">
        <color rgb="FF002060"/>
      </left>
      <right/>
      <top/>
      <bottom/>
      <diagonal/>
    </border>
    <border>
      <left style="medium">
        <color rgb="FF3B2D78"/>
      </left>
      <right/>
      <top style="medium">
        <color rgb="FF3B2D78"/>
      </top>
      <bottom/>
      <diagonal/>
    </border>
    <border>
      <left/>
      <right/>
      <top style="medium">
        <color rgb="FF3B2D78"/>
      </top>
      <bottom/>
      <diagonal/>
    </border>
    <border>
      <left/>
      <right style="medium">
        <color rgb="FF3B2D78"/>
      </right>
      <top style="medium">
        <color rgb="FF3B2D78"/>
      </top>
      <bottom/>
      <diagonal/>
    </border>
    <border>
      <left style="medium">
        <color rgb="FF3B2D78"/>
      </left>
      <right/>
      <top/>
      <bottom/>
      <diagonal/>
    </border>
    <border>
      <left style="medium">
        <color rgb="FF3B2D78"/>
      </left>
      <right/>
      <top/>
      <bottom style="medium">
        <color rgb="FF3B2D78"/>
      </bottom>
      <diagonal/>
    </border>
    <border>
      <left/>
      <right/>
      <top/>
      <bottom style="medium">
        <color rgb="FF3B2D78"/>
      </bottom>
      <diagonal/>
    </border>
    <border>
      <left/>
      <right style="medium">
        <color rgb="FF3B2D78"/>
      </right>
      <top/>
      <bottom style="medium">
        <color rgb="FF3B2D78"/>
      </bottom>
      <diagonal/>
    </border>
    <border>
      <left style="medium">
        <color rgb="FF3B2D78"/>
      </left>
      <right style="thin">
        <color rgb="FF3B2D78"/>
      </right>
      <top style="thin">
        <color rgb="FF3B2D78"/>
      </top>
      <bottom style="thin">
        <color rgb="FF3B2D78"/>
      </bottom>
      <diagonal/>
    </border>
    <border>
      <left style="thin">
        <color rgb="FF3B2D78"/>
      </left>
      <right style="thin">
        <color rgb="FF3B2D78"/>
      </right>
      <top style="thin">
        <color rgb="FF3B2D78"/>
      </top>
      <bottom style="thin">
        <color rgb="FF3B2D78"/>
      </bottom>
      <diagonal/>
    </border>
    <border>
      <left style="thin">
        <color rgb="FF3B2D78"/>
      </left>
      <right style="medium">
        <color rgb="FF3B2D78"/>
      </right>
      <top style="thin">
        <color rgb="FF3B2D78"/>
      </top>
      <bottom style="thin">
        <color rgb="FF3B2D78"/>
      </bottom>
      <diagonal/>
    </border>
    <border>
      <left style="medium">
        <color rgb="FF3B2D78"/>
      </left>
      <right style="thin">
        <color rgb="FF3B2D78"/>
      </right>
      <top style="thin">
        <color rgb="FF3B2D78"/>
      </top>
      <bottom style="medium">
        <color rgb="FF3B2D78"/>
      </bottom>
      <diagonal/>
    </border>
    <border>
      <left style="thin">
        <color rgb="FF3B2D78"/>
      </left>
      <right style="thin">
        <color rgb="FF3B2D78"/>
      </right>
      <top style="thin">
        <color rgb="FF3B2D78"/>
      </top>
      <bottom style="medium">
        <color rgb="FF3B2D78"/>
      </bottom>
      <diagonal/>
    </border>
    <border>
      <left style="thin">
        <color rgb="FF3B2D78"/>
      </left>
      <right style="medium">
        <color rgb="FF3B2D78"/>
      </right>
      <top style="thin">
        <color rgb="FF3B2D78"/>
      </top>
      <bottom style="medium">
        <color rgb="FF3B2D78"/>
      </bottom>
      <diagonal/>
    </border>
    <border>
      <left style="medium">
        <color indexed="64"/>
      </left>
      <right style="thin">
        <color rgb="FF3B2D78"/>
      </right>
      <top style="medium">
        <color indexed="64"/>
      </top>
      <bottom style="thin">
        <color rgb="FF3B2D78"/>
      </bottom>
      <diagonal/>
    </border>
    <border>
      <left style="medium">
        <color indexed="64"/>
      </left>
      <right style="thin">
        <color rgb="FF3B2D78"/>
      </right>
      <top style="thin">
        <color rgb="FF3B2D78"/>
      </top>
      <bottom style="thin">
        <color rgb="FF3B2D78"/>
      </bottom>
      <diagonal/>
    </border>
    <border>
      <left style="thin">
        <color rgb="FF3B2D78"/>
      </left>
      <right/>
      <top style="thin">
        <color rgb="FF3B2D78"/>
      </top>
      <bottom style="thin">
        <color rgb="FF3B2D78"/>
      </bottom>
      <diagonal/>
    </border>
    <border>
      <left style="thin">
        <color rgb="FF3B2D78"/>
      </left>
      <right style="thin">
        <color rgb="FF3B2D78"/>
      </right>
      <top style="medium">
        <color indexed="64"/>
      </top>
      <bottom style="thin">
        <color rgb="FF3B2D78"/>
      </bottom>
      <diagonal/>
    </border>
    <border>
      <left style="medium">
        <color rgb="FF3B2D78"/>
      </left>
      <right/>
      <top style="medium">
        <color indexed="64"/>
      </top>
      <bottom/>
      <diagonal/>
    </border>
    <border>
      <left/>
      <right style="medium">
        <color rgb="FF3B2D78"/>
      </right>
      <top style="medium">
        <color indexed="64"/>
      </top>
      <bottom/>
      <diagonal/>
    </border>
    <border>
      <left style="medium">
        <color rgb="FF3B2D78"/>
      </left>
      <right style="medium">
        <color rgb="FF3B2D78"/>
      </right>
      <top style="medium">
        <color indexed="64"/>
      </top>
      <bottom style="medium">
        <color indexed="64"/>
      </bottom>
      <diagonal/>
    </border>
    <border>
      <left style="medium">
        <color rgb="FF3B2D78"/>
      </left>
      <right/>
      <top style="medium">
        <color rgb="FF3B2D78"/>
      </top>
      <bottom style="medium">
        <color indexed="64"/>
      </bottom>
      <diagonal/>
    </border>
    <border>
      <left/>
      <right/>
      <top style="medium">
        <color rgb="FF3B2D78"/>
      </top>
      <bottom style="medium">
        <color indexed="64"/>
      </bottom>
      <diagonal/>
    </border>
    <border>
      <left/>
      <right style="medium">
        <color rgb="FF3B2D78"/>
      </right>
      <top style="medium">
        <color rgb="FF3B2D78"/>
      </top>
      <bottom style="medium">
        <color indexed="64"/>
      </bottom>
      <diagonal/>
    </border>
    <border>
      <left style="medium">
        <color rgb="FF3B2D78"/>
      </left>
      <right style="medium">
        <color indexed="64"/>
      </right>
      <top/>
      <bottom/>
      <diagonal/>
    </border>
    <border>
      <left style="medium">
        <color indexed="64"/>
      </left>
      <right style="medium">
        <color rgb="FF3B2D78"/>
      </right>
      <top style="thin">
        <color rgb="FF3B2D78"/>
      </top>
      <bottom style="thin">
        <color rgb="FF3B2D78"/>
      </bottom>
      <diagonal/>
    </border>
    <border>
      <left style="medium">
        <color rgb="FF3B2D78"/>
      </left>
      <right style="medium">
        <color indexed="64"/>
      </right>
      <top/>
      <bottom style="medium">
        <color rgb="FF3B2D78"/>
      </bottom>
      <diagonal/>
    </border>
    <border>
      <left style="medium">
        <color indexed="64"/>
      </left>
      <right style="thin">
        <color rgb="FF3B2D78"/>
      </right>
      <top style="thin">
        <color rgb="FF3B2D78"/>
      </top>
      <bottom style="medium">
        <color rgb="FF3B2D78"/>
      </bottom>
      <diagonal/>
    </border>
    <border>
      <left style="medium">
        <color rgb="FF3B2D78"/>
      </left>
      <right style="thin">
        <color indexed="64"/>
      </right>
      <top style="medium">
        <color indexed="64"/>
      </top>
      <bottom style="thin">
        <color indexed="64"/>
      </bottom>
      <diagonal/>
    </border>
    <border>
      <left style="thin">
        <color rgb="FF3B2D78"/>
      </left>
      <right style="medium">
        <color rgb="FF3B2D78"/>
      </right>
      <top style="medium">
        <color indexed="64"/>
      </top>
      <bottom style="thin">
        <color rgb="FF3B2D78"/>
      </bottom>
      <diagonal/>
    </border>
    <border>
      <left style="medium">
        <color rgb="FF3B2D78"/>
      </left>
      <right style="thin">
        <color indexed="64"/>
      </right>
      <top style="thin">
        <color indexed="64"/>
      </top>
      <bottom style="thin">
        <color indexed="64"/>
      </bottom>
      <diagonal/>
    </border>
    <border>
      <left style="medium">
        <color rgb="FF3B2D78"/>
      </left>
      <right style="thin">
        <color indexed="64"/>
      </right>
      <top style="thin">
        <color indexed="64"/>
      </top>
      <bottom style="medium">
        <color rgb="FF3B2D78"/>
      </bottom>
      <diagonal/>
    </border>
    <border>
      <left style="thin">
        <color rgb="FF3B2D78"/>
      </left>
      <right/>
      <top style="medium">
        <color indexed="64"/>
      </top>
      <bottom style="thin">
        <color rgb="FF3B2D78"/>
      </bottom>
      <diagonal/>
    </border>
    <border>
      <left style="thin">
        <color rgb="FF3B2D78"/>
      </left>
      <right/>
      <top style="thin">
        <color rgb="FF3B2D78"/>
      </top>
      <bottom style="medium">
        <color rgb="FF3B2D78"/>
      </bottom>
      <diagonal/>
    </border>
    <border>
      <left style="medium">
        <color rgb="FF3B2D78"/>
      </left>
      <right style="thin">
        <color rgb="FF3B2D78"/>
      </right>
      <top style="medium">
        <color indexed="64"/>
      </top>
      <bottom style="thin">
        <color rgb="FF3B2D78"/>
      </bottom>
      <diagonal/>
    </border>
    <border>
      <left style="thin">
        <color indexed="64"/>
      </left>
      <right/>
      <top style="thin">
        <color indexed="64"/>
      </top>
      <bottom style="medium">
        <color rgb="FF3B2D78"/>
      </bottom>
      <diagonal/>
    </border>
    <border>
      <left/>
      <right style="medium">
        <color rgb="FF3B2D78"/>
      </right>
      <top style="medium">
        <color indexed="64"/>
      </top>
      <bottom style="medium">
        <color indexed="64"/>
      </bottom>
      <diagonal/>
    </border>
    <border>
      <left/>
      <right style="medium">
        <color rgb="FF3B2D78"/>
      </right>
      <top style="thin">
        <color rgb="FF3B2D78"/>
      </top>
      <bottom style="thin">
        <color rgb="FF3B2D78"/>
      </bottom>
      <diagonal/>
    </border>
    <border>
      <left/>
      <right style="medium">
        <color rgb="FF3B2D78"/>
      </right>
      <top style="thin">
        <color rgb="FF3B2D78"/>
      </top>
      <bottom style="medium">
        <color rgb="FF3B2D78"/>
      </bottom>
      <diagonal/>
    </border>
    <border>
      <left style="medium">
        <color rgb="FF3B2D78"/>
      </left>
      <right/>
      <top style="medium">
        <color rgb="FF3B2D78"/>
      </top>
      <bottom style="medium">
        <color rgb="FF3B2D78"/>
      </bottom>
      <diagonal/>
    </border>
    <border>
      <left/>
      <right style="medium">
        <color rgb="FF3B2D78"/>
      </right>
      <top style="medium">
        <color rgb="FF3B2D78"/>
      </top>
      <bottom style="medium">
        <color rgb="FF3B2D78"/>
      </bottom>
      <diagonal/>
    </border>
    <border>
      <left/>
      <right/>
      <top style="medium">
        <color indexed="64"/>
      </top>
      <bottom style="medium">
        <color rgb="FF3B2D78"/>
      </bottom>
      <diagonal/>
    </border>
    <border>
      <left/>
      <right style="medium">
        <color indexed="64"/>
      </right>
      <top style="medium">
        <color indexed="64"/>
      </top>
      <bottom style="medium">
        <color rgb="FF3B2D78"/>
      </bottom>
      <diagonal/>
    </border>
    <border>
      <left/>
      <right/>
      <top style="thin">
        <color rgb="FF3B2D78"/>
      </top>
      <bottom style="thin">
        <color rgb="FF3B2D78"/>
      </bottom>
      <diagonal/>
    </border>
    <border>
      <left/>
      <right/>
      <top style="thin">
        <color rgb="FF3B2D78"/>
      </top>
      <bottom style="medium">
        <color rgb="FF3B2D78"/>
      </bottom>
      <diagonal/>
    </border>
    <border>
      <left style="medium">
        <color rgb="FF3B2D78"/>
      </left>
      <right/>
      <top style="medium">
        <color indexed="64"/>
      </top>
      <bottom style="medium">
        <color indexed="64"/>
      </bottom>
      <diagonal/>
    </border>
    <border>
      <left/>
      <right style="medium">
        <color rgb="FF3B2D78"/>
      </right>
      <top/>
      <bottom style="medium">
        <color indexed="64"/>
      </bottom>
      <diagonal/>
    </border>
    <border>
      <left style="medium">
        <color rgb="FF3B2D78"/>
      </left>
      <right style="medium">
        <color rgb="FF3B2D78"/>
      </right>
      <top/>
      <bottom/>
      <diagonal/>
    </border>
    <border>
      <left style="medium">
        <color rgb="FF3B2D78"/>
      </left>
      <right style="medium">
        <color rgb="FF3B2D78"/>
      </right>
      <top style="medium">
        <color indexed="64"/>
      </top>
      <bottom/>
      <diagonal/>
    </border>
    <border>
      <left style="medium">
        <color rgb="FF3B2D78"/>
      </left>
      <right style="medium">
        <color rgb="FF3B2D78"/>
      </right>
      <top/>
      <bottom style="medium">
        <color rgb="FF3B2D78"/>
      </bottom>
      <diagonal/>
    </border>
    <border>
      <left style="medium">
        <color rgb="FF3B2D78"/>
      </left>
      <right style="medium">
        <color rgb="FF3B2D78"/>
      </right>
      <top style="medium">
        <color rgb="FF3B2D78"/>
      </top>
      <bottom style="medium">
        <color rgb="FF3B2D78"/>
      </bottom>
      <diagonal/>
    </border>
    <border>
      <left style="medium">
        <color rgb="FF3B2D78"/>
      </left>
      <right style="medium">
        <color rgb="FF3B2D78"/>
      </right>
      <top style="medium">
        <color rgb="FF3B2D78"/>
      </top>
      <bottom style="thin">
        <color rgb="FF3B2D78"/>
      </bottom>
      <diagonal/>
    </border>
    <border>
      <left style="medium">
        <color rgb="FF3B2D78"/>
      </left>
      <right style="medium">
        <color rgb="FF3B2D78"/>
      </right>
      <top style="thin">
        <color rgb="FF3B2D78"/>
      </top>
      <bottom style="thin">
        <color rgb="FF3B2D78"/>
      </bottom>
      <diagonal/>
    </border>
    <border>
      <left style="medium">
        <color rgb="FF3B2D78"/>
      </left>
      <right style="medium">
        <color rgb="FF3B2D78"/>
      </right>
      <top style="thin">
        <color rgb="FF3B2D78"/>
      </top>
      <bottom style="medium">
        <color rgb="FF3B2D78"/>
      </bottom>
      <diagonal/>
    </border>
    <border>
      <left/>
      <right style="medium">
        <color rgb="FF3B2D78"/>
      </right>
      <top/>
      <bottom/>
      <diagonal/>
    </border>
    <border>
      <left/>
      <right style="medium">
        <color rgb="FF3B2D78"/>
      </right>
      <top/>
      <bottom style="thin">
        <color rgb="FF3B2D78"/>
      </bottom>
      <diagonal/>
    </border>
    <border>
      <left style="medium">
        <color rgb="FF3B2D78"/>
      </left>
      <right style="thin">
        <color rgb="FF3B2D78"/>
      </right>
      <top style="medium">
        <color rgb="FF3B2D78"/>
      </top>
      <bottom style="thin">
        <color rgb="FF3B2D78"/>
      </bottom>
      <diagonal/>
    </border>
    <border>
      <left style="thin">
        <color rgb="FF3B2D78"/>
      </left>
      <right style="thin">
        <color rgb="FF3B2D78"/>
      </right>
      <top style="medium">
        <color rgb="FF3B2D78"/>
      </top>
      <bottom style="thin">
        <color rgb="FF3B2D78"/>
      </bottom>
      <diagonal/>
    </border>
    <border>
      <left style="thin">
        <color rgb="FF3B2D78"/>
      </left>
      <right style="medium">
        <color rgb="FF3B2D78"/>
      </right>
      <top style="medium">
        <color rgb="FF3B2D78"/>
      </top>
      <bottom style="thin">
        <color rgb="FF3B2D78"/>
      </bottom>
      <diagonal/>
    </border>
    <border>
      <left style="medium">
        <color rgb="FF3B2D78"/>
      </left>
      <right style="medium">
        <color rgb="FF3B2D78"/>
      </right>
      <top style="medium">
        <color indexed="64"/>
      </top>
      <bottom style="medium">
        <color rgb="FF3B2D78"/>
      </bottom>
      <diagonal/>
    </border>
    <border>
      <left style="medium">
        <color rgb="FF3B2D78"/>
      </left>
      <right/>
      <top style="medium">
        <color indexed="64"/>
      </top>
      <bottom style="thin">
        <color rgb="FF3B2D78"/>
      </bottom>
      <diagonal/>
    </border>
    <border>
      <left style="medium">
        <color rgb="FF3B2D78"/>
      </left>
      <right/>
      <top style="thin">
        <color rgb="FF3B2D78"/>
      </top>
      <bottom style="thin">
        <color rgb="FF3B2D78"/>
      </bottom>
      <diagonal/>
    </border>
    <border>
      <left style="medium">
        <color rgb="FF3B2D78"/>
      </left>
      <right/>
      <top style="thin">
        <color rgb="FF3B2D78"/>
      </top>
      <bottom style="medium">
        <color rgb="FF3B2D78"/>
      </bottom>
      <diagonal/>
    </border>
    <border>
      <left style="medium">
        <color rgb="FF3B2D78"/>
      </left>
      <right/>
      <top/>
      <bottom style="medium">
        <color indexed="64"/>
      </bottom>
      <diagonal/>
    </border>
    <border>
      <left style="medium">
        <color rgb="FF3B2D78"/>
      </left>
      <right style="medium">
        <color rgb="FF3B2D78"/>
      </right>
      <top style="medium">
        <color rgb="FF3B2D78"/>
      </top>
      <bottom/>
      <diagonal/>
    </border>
    <border>
      <left/>
      <right style="medium">
        <color rgb="FF3B2D78"/>
      </right>
      <top style="medium">
        <color rgb="FF3B2D78"/>
      </top>
      <bottom style="thin">
        <color rgb="FF3B2D78"/>
      </bottom>
      <diagonal/>
    </border>
    <border>
      <left style="medium">
        <color rgb="FF3B2D78"/>
      </left>
      <right style="thin">
        <color indexed="64"/>
      </right>
      <top style="medium">
        <color rgb="FF3B2D78"/>
      </top>
      <bottom style="thin">
        <color indexed="64"/>
      </bottom>
      <diagonal/>
    </border>
    <border>
      <left style="medium">
        <color indexed="64"/>
      </left>
      <right style="thin">
        <color rgb="FF3B2D78"/>
      </right>
      <top style="medium">
        <color rgb="FF3B2D78"/>
      </top>
      <bottom style="thin">
        <color rgb="FF3B2D78"/>
      </bottom>
      <diagonal/>
    </border>
    <border>
      <left/>
      <right/>
      <top style="medium">
        <color rgb="FF3B2D78"/>
      </top>
      <bottom style="medium">
        <color rgb="FF3B2D78"/>
      </bottom>
      <diagonal/>
    </border>
    <border>
      <left style="thin">
        <color indexed="64"/>
      </left>
      <right style="thin">
        <color indexed="64"/>
      </right>
      <top style="thin">
        <color rgb="FF3B2D78"/>
      </top>
      <bottom style="thin">
        <color rgb="FF3B2D78"/>
      </bottom>
      <diagonal/>
    </border>
    <border>
      <left style="thin">
        <color indexed="64"/>
      </left>
      <right style="medium">
        <color indexed="64"/>
      </right>
      <top style="thin">
        <color rgb="FF3B2D78"/>
      </top>
      <bottom style="thin">
        <color rgb="FF3B2D78"/>
      </bottom>
      <diagonal/>
    </border>
    <border>
      <left/>
      <right style="thin">
        <color indexed="64"/>
      </right>
      <top style="thin">
        <color rgb="FF3B2D78"/>
      </top>
      <bottom style="thin">
        <color rgb="FF3B2D78"/>
      </bottom>
      <diagonal/>
    </border>
    <border>
      <left style="thin">
        <color indexed="64"/>
      </left>
      <right/>
      <top style="thin">
        <color rgb="FF3B2D78"/>
      </top>
      <bottom style="thin">
        <color rgb="FF3B2D78"/>
      </bottom>
      <diagonal/>
    </border>
    <border>
      <left style="thin">
        <color indexed="64"/>
      </left>
      <right style="thin">
        <color indexed="64"/>
      </right>
      <top style="thin">
        <color rgb="FF3B2D78"/>
      </top>
      <bottom style="medium">
        <color rgb="FF3B2D78"/>
      </bottom>
      <diagonal/>
    </border>
    <border>
      <left/>
      <right style="thin">
        <color indexed="64"/>
      </right>
      <top style="thin">
        <color rgb="FF3B2D78"/>
      </top>
      <bottom style="medium">
        <color rgb="FF3B2D78"/>
      </bottom>
      <diagonal/>
    </border>
    <border>
      <left style="thin">
        <color indexed="64"/>
      </left>
      <right/>
      <top style="thin">
        <color rgb="FF3B2D78"/>
      </top>
      <bottom style="medium">
        <color rgb="FF3B2D78"/>
      </bottom>
      <diagonal/>
    </border>
    <border>
      <left style="thin">
        <color indexed="64"/>
      </left>
      <right style="thin">
        <color indexed="64"/>
      </right>
      <top/>
      <bottom style="thin">
        <color rgb="FF3B2D78"/>
      </bottom>
      <diagonal/>
    </border>
    <border>
      <left/>
      <right style="thin">
        <color indexed="64"/>
      </right>
      <top/>
      <bottom style="thin">
        <color rgb="FF3B2D78"/>
      </bottom>
      <diagonal/>
    </border>
    <border>
      <left style="thin">
        <color indexed="64"/>
      </left>
      <right/>
      <top/>
      <bottom style="thin">
        <color rgb="FF3B2D78"/>
      </bottom>
      <diagonal/>
    </border>
    <border>
      <left style="medium">
        <color indexed="64"/>
      </left>
      <right style="medium">
        <color indexed="64"/>
      </right>
      <top style="medium">
        <color indexed="64"/>
      </top>
      <bottom style="medium">
        <color rgb="FF3B2D78"/>
      </bottom>
      <diagonal/>
    </border>
    <border>
      <left style="medium">
        <color indexed="64"/>
      </left>
      <right/>
      <top/>
      <bottom style="thin">
        <color rgb="FF3B2D78"/>
      </bottom>
      <diagonal/>
    </border>
    <border>
      <left style="thin">
        <color indexed="64"/>
      </left>
      <right style="medium">
        <color rgb="FF3B2D78"/>
      </right>
      <top style="thin">
        <color rgb="FF3B2D78"/>
      </top>
      <bottom style="thin">
        <color rgb="FF3B2D78"/>
      </bottom>
      <diagonal/>
    </border>
    <border>
      <left style="thin">
        <color indexed="64"/>
      </left>
      <right style="medium">
        <color rgb="FF3B2D78"/>
      </right>
      <top style="thin">
        <color rgb="FF3B2D78"/>
      </top>
      <bottom style="medium">
        <color rgb="FF3B2D78"/>
      </bottom>
      <diagonal/>
    </border>
    <border>
      <left style="medium">
        <color rgb="FF3B2D78"/>
      </left>
      <right/>
      <top style="medium">
        <color indexed="64"/>
      </top>
      <bottom style="medium">
        <color rgb="FF3B2D78"/>
      </bottom>
      <diagonal/>
    </border>
    <border>
      <left/>
      <right style="medium">
        <color rgb="FF3B2D78"/>
      </right>
      <top style="medium">
        <color indexed="64"/>
      </top>
      <bottom style="medium">
        <color rgb="FF3B2D78"/>
      </bottom>
      <diagonal/>
    </border>
    <border>
      <left style="medium">
        <color indexed="64"/>
      </left>
      <right style="medium">
        <color indexed="64"/>
      </right>
      <top/>
      <bottom style="thin">
        <color rgb="FF3B2D78"/>
      </bottom>
      <diagonal/>
    </border>
    <border>
      <left style="medium">
        <color indexed="64"/>
      </left>
      <right style="medium">
        <color rgb="FF3B2D78"/>
      </right>
      <top style="medium">
        <color rgb="FF3B2D78"/>
      </top>
      <bottom style="medium">
        <color rgb="FF3B2D78"/>
      </bottom>
      <diagonal/>
    </border>
    <border>
      <left style="thin">
        <color indexed="64"/>
      </left>
      <right style="medium">
        <color rgb="FF3B2D78"/>
      </right>
      <top style="medium">
        <color rgb="FF3B2D78"/>
      </top>
      <bottom style="thin">
        <color rgb="FF3B2D78"/>
      </bottom>
      <diagonal/>
    </border>
    <border>
      <left style="medium">
        <color indexed="64"/>
      </left>
      <right/>
      <top style="thin">
        <color rgb="FF3B2D78"/>
      </top>
      <bottom style="thin">
        <color rgb="FF3B2D78"/>
      </bottom>
      <diagonal/>
    </border>
    <border>
      <left style="medium">
        <color indexed="64"/>
      </left>
      <right style="medium">
        <color rgb="FF3B2D78"/>
      </right>
      <top style="thin">
        <color rgb="FF3B2D78"/>
      </top>
      <bottom style="medium">
        <color rgb="FF3B2D78"/>
      </bottom>
      <diagonal/>
    </border>
    <border>
      <left style="thin">
        <color indexed="64"/>
      </left>
      <right style="thin">
        <color indexed="64"/>
      </right>
      <top style="medium">
        <color rgb="FF3B2D78"/>
      </top>
      <bottom style="thin">
        <color rgb="FF3B2D78"/>
      </bottom>
      <diagonal/>
    </border>
    <border>
      <left/>
      <right/>
      <top style="thin">
        <color rgb="FFFFFFFF"/>
      </top>
      <bottom style="thin">
        <color rgb="FFFFFFFF"/>
      </bottom>
      <diagonal/>
    </border>
    <border>
      <left style="medium">
        <color rgb="FF3B2D78"/>
      </left>
      <right/>
      <top style="medium">
        <color rgb="FF3B2D78"/>
      </top>
      <bottom style="thin">
        <color rgb="FFFFFFFF"/>
      </bottom>
      <diagonal/>
    </border>
    <border>
      <left/>
      <right/>
      <top style="medium">
        <color rgb="FF3B2D78"/>
      </top>
      <bottom style="thin">
        <color rgb="FFFFFFFF"/>
      </bottom>
      <diagonal/>
    </border>
    <border>
      <left style="medium">
        <color rgb="FF3B2D78"/>
      </left>
      <right/>
      <top style="thin">
        <color rgb="FFFFFFFF"/>
      </top>
      <bottom style="thin">
        <color rgb="FFFFFFFF"/>
      </bottom>
      <diagonal/>
    </border>
    <border>
      <left style="medium">
        <color rgb="FF3B2D78"/>
      </left>
      <right/>
      <top style="thin">
        <color rgb="FFFFFFFF"/>
      </top>
      <bottom/>
      <diagonal/>
    </border>
    <border>
      <left style="thin">
        <color rgb="FF3B2D78"/>
      </left>
      <right style="medium">
        <color rgb="FF3B2D78"/>
      </right>
      <top/>
      <bottom style="thin">
        <color rgb="FF3B2D78"/>
      </bottom>
      <diagonal/>
    </border>
    <border>
      <left style="medium">
        <color rgb="FF3B2D78"/>
      </left>
      <right/>
      <top/>
      <bottom style="thin">
        <color rgb="FF3B2D78"/>
      </bottom>
      <diagonal/>
    </border>
    <border>
      <left style="medium">
        <color rgb="FF3B2D78"/>
      </left>
      <right style="thin">
        <color rgb="FF3B2D78"/>
      </right>
      <top/>
      <bottom style="thin">
        <color rgb="FF3B2D78"/>
      </bottom>
      <diagonal/>
    </border>
    <border>
      <left/>
      <right style="medium">
        <color rgb="FF3B2D78"/>
      </right>
      <top style="medium">
        <color rgb="FF3B2D78"/>
      </top>
      <bottom style="thin">
        <color rgb="FFFFFFFF"/>
      </bottom>
      <diagonal/>
    </border>
    <border>
      <left/>
      <right style="medium">
        <color rgb="FF3B2D78"/>
      </right>
      <top style="thin">
        <color rgb="FFFFFFFF"/>
      </top>
      <bottom style="thin">
        <color rgb="FFFFFFFF"/>
      </bottom>
      <diagonal/>
    </border>
    <border>
      <left style="medium">
        <color rgb="FF3B2D78"/>
      </left>
      <right style="thin">
        <color rgb="FF3B2D78"/>
      </right>
      <top style="medium">
        <color rgb="FF3B2D78"/>
      </top>
      <bottom style="medium">
        <color rgb="FF3B2D78"/>
      </bottom>
      <diagonal/>
    </border>
    <border>
      <left style="thin">
        <color rgb="FF3B2D78"/>
      </left>
      <right style="medium">
        <color rgb="FF3B2D78"/>
      </right>
      <top style="medium">
        <color rgb="FF3B2D78"/>
      </top>
      <bottom style="medium">
        <color rgb="FF3B2D78"/>
      </bottom>
      <diagonal/>
    </border>
    <border>
      <left/>
      <right/>
      <top style="thin">
        <color rgb="FFFFFFFF"/>
      </top>
      <bottom style="medium">
        <color rgb="FF3B2D78"/>
      </bottom>
      <diagonal/>
    </border>
    <border>
      <left/>
      <right style="medium">
        <color rgb="FF3B2D78"/>
      </right>
      <top style="thin">
        <color rgb="FFFFFFFF"/>
      </top>
      <bottom style="medium">
        <color rgb="FF3B2D78"/>
      </bottom>
      <diagonal/>
    </border>
    <border>
      <left style="thin">
        <color rgb="FFFFFFFF"/>
      </left>
      <right style="thin">
        <color rgb="FFFFFFFF"/>
      </right>
      <top style="thin">
        <color rgb="FFFFFFFF"/>
      </top>
      <bottom style="medium">
        <color rgb="FF3B2D78"/>
      </bottom>
      <diagonal/>
    </border>
    <border>
      <left style="medium">
        <color rgb="FF3B2D78"/>
      </left>
      <right/>
      <top style="medium">
        <color rgb="FF3B2D78"/>
      </top>
      <bottom style="thin">
        <color rgb="FF3B2D78"/>
      </bottom>
      <diagonal/>
    </border>
    <border>
      <left style="thin">
        <color rgb="FF3B2D78"/>
      </left>
      <right/>
      <top style="medium">
        <color rgb="FF3B2D78"/>
      </top>
      <bottom style="thin">
        <color rgb="FF3B2D78"/>
      </bottom>
      <diagonal/>
    </border>
    <border>
      <left style="medium">
        <color indexed="64"/>
      </left>
      <right/>
      <top style="medium">
        <color rgb="FF3B2D78"/>
      </top>
      <bottom style="medium">
        <color rgb="FF3B2D78"/>
      </bottom>
      <diagonal/>
    </border>
    <border>
      <left style="medium">
        <color rgb="FF3B2D78"/>
      </left>
      <right/>
      <top/>
      <bottom style="thin">
        <color rgb="FFFFFFFF"/>
      </bottom>
      <diagonal/>
    </border>
    <border>
      <left/>
      <right/>
      <top/>
      <bottom style="thin">
        <color rgb="FFFFFFFF"/>
      </bottom>
      <diagonal/>
    </border>
    <border>
      <left style="thin">
        <color rgb="FFFFFFFF"/>
      </left>
      <right/>
      <top style="thin">
        <color rgb="FFFFFFFF"/>
      </top>
      <bottom style="medium">
        <color rgb="FF3B2D78"/>
      </bottom>
      <diagonal/>
    </border>
    <border>
      <left/>
      <right style="thin">
        <color theme="0"/>
      </right>
      <top style="thin">
        <color rgb="FFFFFFFF"/>
      </top>
      <bottom style="medium">
        <color rgb="FF3B2D78"/>
      </bottom>
      <diagonal/>
    </border>
    <border>
      <left/>
      <right style="medium">
        <color rgb="FF3B2D78"/>
      </right>
      <top/>
      <bottom style="thin">
        <color rgb="FFFFFFFF"/>
      </bottom>
      <diagonal/>
    </border>
    <border>
      <left style="medium">
        <color rgb="FF3B2D78"/>
      </left>
      <right style="thin">
        <color theme="0"/>
      </right>
      <top style="thin">
        <color theme="0"/>
      </top>
      <bottom style="medium">
        <color rgb="FF3B2D78"/>
      </bottom>
      <diagonal/>
    </border>
    <border>
      <left/>
      <right style="thin">
        <color rgb="FFFFFFFF"/>
      </right>
      <top style="thin">
        <color rgb="FFFFFFFF"/>
      </top>
      <bottom style="medium">
        <color rgb="FF3B2D78"/>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top style="thin">
        <color theme="0"/>
      </top>
      <bottom style="medium">
        <color indexed="64"/>
      </bottom>
      <diagonal/>
    </border>
    <border>
      <left/>
      <right style="thin">
        <color theme="0"/>
      </right>
      <top/>
      <bottom style="medium">
        <color indexed="64"/>
      </bottom>
      <diagonal/>
    </border>
    <border>
      <left/>
      <right style="thin">
        <color theme="0"/>
      </right>
      <top style="thin">
        <color theme="0"/>
      </top>
      <bottom style="thin">
        <color theme="0"/>
      </bottom>
      <diagonal/>
    </border>
  </borders>
  <cellStyleXfs count="4">
    <xf numFmtId="0" fontId="0" fillId="0" borderId="0"/>
    <xf numFmtId="0" fontId="11" fillId="0" borderId="0" applyNumberFormat="0" applyFill="0" applyBorder="0" applyAlignment="0" applyProtection="0"/>
    <xf numFmtId="9" fontId="18" fillId="0" borderId="0" applyFont="0" applyFill="0" applyBorder="0" applyAlignment="0" applyProtection="0"/>
    <xf numFmtId="44" fontId="18" fillId="0" borderId="0" applyFont="0" applyFill="0" applyBorder="0" applyAlignment="0" applyProtection="0"/>
  </cellStyleXfs>
  <cellXfs count="570">
    <xf numFmtId="0" fontId="0" fillId="0" borderId="0" xfId="0"/>
    <xf numFmtId="164" fontId="0" fillId="0" borderId="0" xfId="0" applyNumberFormat="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4" fillId="0" borderId="0" xfId="0" applyFont="1" applyAlignment="1">
      <alignment horizontal="center" vertical="center"/>
    </xf>
    <xf numFmtId="0" fontId="4" fillId="2" borderId="0" xfId="0" applyFont="1" applyFill="1" applyAlignment="1">
      <alignment horizontal="center" vertical="center"/>
    </xf>
    <xf numFmtId="164" fontId="1" fillId="2" borderId="0" xfId="0" applyNumberFormat="1" applyFont="1" applyFill="1" applyAlignment="1">
      <alignment horizontal="center" vertical="center"/>
    </xf>
    <xf numFmtId="164" fontId="2" fillId="2" borderId="0" xfId="0" applyNumberFormat="1" applyFont="1" applyFill="1"/>
    <xf numFmtId="164" fontId="3" fillId="2" borderId="0" xfId="0" applyNumberFormat="1" applyFont="1" applyFill="1"/>
    <xf numFmtId="0" fontId="0" fillId="2" borderId="0" xfId="0" applyFill="1"/>
    <xf numFmtId="0" fontId="1" fillId="2" borderId="0" xfId="0" applyFont="1" applyFill="1"/>
    <xf numFmtId="164" fontId="0" fillId="2" borderId="0" xfId="0" applyNumberFormat="1" applyFill="1"/>
    <xf numFmtId="164" fontId="1" fillId="2" borderId="0" xfId="0" applyNumberFormat="1" applyFont="1" applyFill="1"/>
    <xf numFmtId="0" fontId="4" fillId="2" borderId="0" xfId="0" applyFont="1" applyFill="1"/>
    <xf numFmtId="0" fontId="0" fillId="0" borderId="0" xfId="0" applyAlignment="1">
      <alignment horizontal="center" vertical="center" wrapText="1"/>
    </xf>
    <xf numFmtId="0" fontId="0" fillId="2" borderId="0" xfId="0" applyFill="1" applyAlignment="1">
      <alignment wrapText="1"/>
    </xf>
    <xf numFmtId="0" fontId="2" fillId="2" borderId="0" xfId="0" applyFont="1" applyFill="1"/>
    <xf numFmtId="0" fontId="1" fillId="2" borderId="0" xfId="0" applyFont="1" applyFill="1" applyAlignment="1">
      <alignment wrapText="1"/>
    </xf>
    <xf numFmtId="164" fontId="0" fillId="2" borderId="0" xfId="0" applyNumberFormat="1" applyFill="1" applyAlignment="1">
      <alignment horizontal="left"/>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0" fillId="0" borderId="0" xfId="0" applyAlignment="1">
      <alignment wrapText="1"/>
    </xf>
    <xf numFmtId="0" fontId="0" fillId="2" borderId="0" xfId="0" applyFill="1" applyAlignment="1">
      <alignment horizontal="left"/>
    </xf>
    <xf numFmtId="164" fontId="2" fillId="4" borderId="6" xfId="0" applyNumberFormat="1" applyFont="1" applyFill="1" applyBorder="1"/>
    <xf numFmtId="164" fontId="2" fillId="4" borderId="7" xfId="0" applyNumberFormat="1" applyFont="1" applyFill="1" applyBorder="1"/>
    <xf numFmtId="164" fontId="2" fillId="5" borderId="6" xfId="0" applyNumberFormat="1" applyFont="1" applyFill="1" applyBorder="1"/>
    <xf numFmtId="164" fontId="2" fillId="5" borderId="7" xfId="0" applyNumberFormat="1" applyFont="1" applyFill="1" applyBorder="1"/>
    <xf numFmtId="164" fontId="2" fillId="6" borderId="6" xfId="0" applyNumberFormat="1" applyFont="1" applyFill="1" applyBorder="1"/>
    <xf numFmtId="164" fontId="2" fillId="6" borderId="7" xfId="0" applyNumberFormat="1" applyFont="1" applyFill="1" applyBorder="1"/>
    <xf numFmtId="164" fontId="1" fillId="3" borderId="37" xfId="0" applyNumberFormat="1" applyFont="1" applyFill="1" applyBorder="1" applyAlignment="1">
      <alignment horizontal="center" vertical="center"/>
    </xf>
    <xf numFmtId="164" fontId="1" fillId="3" borderId="39" xfId="0" applyNumberFormat="1" applyFont="1" applyFill="1" applyBorder="1" applyAlignment="1">
      <alignment horizontal="center" vertical="center"/>
    </xf>
    <xf numFmtId="164" fontId="0" fillId="6" borderId="7" xfId="0" applyNumberFormat="1" applyFill="1" applyBorder="1"/>
    <xf numFmtId="164" fontId="0" fillId="5" borderId="7" xfId="0" applyNumberFormat="1" applyFill="1" applyBorder="1"/>
    <xf numFmtId="164" fontId="0" fillId="4" borderId="7" xfId="0" applyNumberFormat="1" applyFill="1" applyBorder="1"/>
    <xf numFmtId="0" fontId="5" fillId="2" borderId="0" xfId="0" applyFont="1" applyFill="1" applyAlignment="1">
      <alignment wrapText="1"/>
    </xf>
    <xf numFmtId="0" fontId="0" fillId="2" borderId="0" xfId="0" applyFill="1" applyAlignment="1">
      <alignment vertical="top" wrapText="1"/>
    </xf>
    <xf numFmtId="0" fontId="9" fillId="0" borderId="0" xfId="0" applyFont="1" applyAlignment="1">
      <alignment vertical="center" wrapText="1"/>
    </xf>
    <xf numFmtId="0" fontId="9" fillId="2" borderId="0" xfId="0" applyFont="1" applyFill="1" applyAlignment="1">
      <alignment vertical="center" wrapText="1"/>
    </xf>
    <xf numFmtId="0" fontId="0" fillId="2" borderId="0" xfId="0" applyFill="1" applyAlignment="1">
      <alignment horizontal="center"/>
    </xf>
    <xf numFmtId="0" fontId="0" fillId="0" borderId="0" xfId="0" applyAlignment="1">
      <alignment horizontal="left"/>
    </xf>
    <xf numFmtId="0" fontId="1" fillId="2" borderId="0" xfId="0" applyFont="1" applyFill="1" applyAlignment="1">
      <alignment horizontal="center" vertical="center" textRotation="90"/>
    </xf>
    <xf numFmtId="0" fontId="0" fillId="0" borderId="0" xfId="0" applyAlignment="1">
      <alignment horizontal="center"/>
    </xf>
    <xf numFmtId="164" fontId="1" fillId="2" borderId="2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0" fontId="0" fillId="2" borderId="16" xfId="0" applyFill="1" applyBorder="1"/>
    <xf numFmtId="0" fontId="0" fillId="2" borderId="0" xfId="0" applyFill="1" applyAlignment="1">
      <alignment horizontal="center" vertical="center" textRotation="90"/>
    </xf>
    <xf numFmtId="0" fontId="1" fillId="2" borderId="18" xfId="0" applyFont="1" applyFill="1" applyBorder="1"/>
    <xf numFmtId="0" fontId="1" fillId="2" borderId="19" xfId="0" applyFont="1" applyFill="1" applyBorder="1" applyAlignment="1">
      <alignment horizontal="center" vertical="center" textRotation="90"/>
    </xf>
    <xf numFmtId="9" fontId="0" fillId="2" borderId="17" xfId="0" applyNumberFormat="1" applyFill="1" applyBorder="1" applyAlignment="1">
      <alignment horizontal="center"/>
    </xf>
    <xf numFmtId="10" fontId="0" fillId="2" borderId="17" xfId="0" applyNumberFormat="1" applyFill="1" applyBorder="1" applyAlignment="1">
      <alignment horizontal="center"/>
    </xf>
    <xf numFmtId="10" fontId="1" fillId="2" borderId="20" xfId="0" applyNumberFormat="1" applyFont="1" applyFill="1" applyBorder="1" applyAlignment="1">
      <alignment horizontal="center"/>
    </xf>
    <xf numFmtId="0" fontId="1" fillId="2" borderId="19" xfId="0" applyFont="1" applyFill="1" applyBorder="1" applyAlignment="1">
      <alignment horizontal="center"/>
    </xf>
    <xf numFmtId="0" fontId="0" fillId="2" borderId="20" xfId="0" applyFill="1" applyBorder="1"/>
    <xf numFmtId="0" fontId="0" fillId="2" borderId="17" xfId="0" applyFill="1" applyBorder="1" applyAlignment="1">
      <alignment horizontal="center"/>
    </xf>
    <xf numFmtId="0" fontId="0" fillId="2" borderId="20" xfId="0" applyFill="1" applyBorder="1" applyAlignment="1">
      <alignment horizontal="center"/>
    </xf>
    <xf numFmtId="0" fontId="1" fillId="2" borderId="18" xfId="0" applyFont="1" applyFill="1" applyBorder="1" applyAlignment="1">
      <alignment horizontal="left" vertical="top" wrapText="1"/>
    </xf>
    <xf numFmtId="0" fontId="1" fillId="2" borderId="21" xfId="0" applyFont="1" applyFill="1" applyBorder="1" applyAlignment="1">
      <alignment horizontal="left" vertical="top" wrapText="1"/>
    </xf>
    <xf numFmtId="0" fontId="11" fillId="2" borderId="0" xfId="1" applyFill="1"/>
    <xf numFmtId="164" fontId="0" fillId="6" borderId="6" xfId="0" applyNumberFormat="1" applyFill="1" applyBorder="1"/>
    <xf numFmtId="164" fontId="0" fillId="5" borderId="6" xfId="0" applyNumberFormat="1" applyFill="1" applyBorder="1"/>
    <xf numFmtId="164" fontId="1" fillId="3" borderId="13" xfId="0" applyNumberFormat="1" applyFont="1" applyFill="1" applyBorder="1" applyAlignment="1">
      <alignment horizontal="center" vertical="center"/>
    </xf>
    <xf numFmtId="164" fontId="1" fillId="3" borderId="14" xfId="0" applyNumberFormat="1" applyFont="1" applyFill="1" applyBorder="1" applyAlignment="1">
      <alignment horizontal="center" vertical="center"/>
    </xf>
    <xf numFmtId="164" fontId="1" fillId="3" borderId="15" xfId="0" applyNumberFormat="1" applyFont="1" applyFill="1" applyBorder="1" applyAlignment="1">
      <alignment horizontal="center" vertical="center"/>
    </xf>
    <xf numFmtId="0" fontId="0" fillId="2" borderId="0" xfId="0" applyFill="1" applyAlignment="1">
      <alignment vertical="center" wrapText="1"/>
    </xf>
    <xf numFmtId="0" fontId="1" fillId="2" borderId="0" xfId="0" applyFont="1" applyFill="1" applyAlignment="1">
      <alignment horizontal="left" vertical="top" wrapText="1"/>
    </xf>
    <xf numFmtId="0" fontId="1" fillId="0" borderId="20" xfId="0" applyFont="1" applyBorder="1" applyAlignment="1">
      <alignment horizontal="left" vertical="top" wrapText="1"/>
    </xf>
    <xf numFmtId="164" fontId="0" fillId="0" borderId="44" xfId="0" applyNumberFormat="1" applyBorder="1" applyAlignment="1">
      <alignment horizontal="center" vertical="center"/>
    </xf>
    <xf numFmtId="164" fontId="0" fillId="0" borderId="23" xfId="0" applyNumberFormat="1" applyBorder="1" applyAlignment="1">
      <alignment horizontal="center" vertical="center"/>
    </xf>
    <xf numFmtId="164" fontId="0" fillId="0" borderId="41" xfId="0" applyNumberFormat="1" applyBorder="1" applyAlignment="1">
      <alignment horizontal="center" vertical="center"/>
    </xf>
    <xf numFmtId="164" fontId="0" fillId="0" borderId="14" xfId="0" applyNumberFormat="1" applyBorder="1" applyAlignment="1">
      <alignment horizontal="center" vertical="center"/>
    </xf>
    <xf numFmtId="164" fontId="1" fillId="2" borderId="47" xfId="0" applyNumberFormat="1" applyFont="1" applyFill="1" applyBorder="1" applyAlignment="1">
      <alignment horizontal="center" vertical="center"/>
    </xf>
    <xf numFmtId="164" fontId="0" fillId="2" borderId="46" xfId="0" applyNumberFormat="1" applyFill="1" applyBorder="1" applyAlignment="1">
      <alignment horizontal="center" vertical="center" wrapText="1"/>
    </xf>
    <xf numFmtId="0" fontId="1" fillId="2" borderId="10" xfId="0" applyFont="1" applyFill="1" applyBorder="1" applyAlignment="1">
      <alignment horizontal="center" vertical="center" textRotation="90"/>
    </xf>
    <xf numFmtId="0" fontId="1" fillId="2" borderId="10" xfId="0" applyFont="1" applyFill="1" applyBorder="1" applyAlignment="1">
      <alignment horizontal="left" vertical="top" wrapText="1"/>
    </xf>
    <xf numFmtId="0" fontId="1" fillId="6" borderId="6" xfId="0" applyFont="1" applyFill="1" applyBorder="1" applyAlignment="1">
      <alignment horizontal="center"/>
    </xf>
    <xf numFmtId="0" fontId="1" fillId="5" borderId="6" xfId="0" applyFont="1" applyFill="1" applyBorder="1" applyAlignment="1">
      <alignment horizontal="center"/>
    </xf>
    <xf numFmtId="0" fontId="1" fillId="2" borderId="12" xfId="0" applyFont="1" applyFill="1" applyBorder="1" applyAlignment="1">
      <alignment horizontal="left" vertical="top" wrapText="1"/>
    </xf>
    <xf numFmtId="164" fontId="0" fillId="2" borderId="42" xfId="0" applyNumberFormat="1" applyFill="1" applyBorder="1" applyAlignment="1">
      <alignment horizontal="center" vertical="center"/>
    </xf>
    <xf numFmtId="164" fontId="0" fillId="2" borderId="24" xfId="0" applyNumberFormat="1" applyFill="1" applyBorder="1" applyAlignment="1">
      <alignment horizontal="center" vertical="center"/>
    </xf>
    <xf numFmtId="164" fontId="0" fillId="2" borderId="45" xfId="0" applyNumberFormat="1" applyFill="1" applyBorder="1" applyAlignment="1">
      <alignment horizontal="center" vertical="center"/>
    </xf>
    <xf numFmtId="0" fontId="1" fillId="6" borderId="7" xfId="0" applyFont="1" applyFill="1" applyBorder="1" applyAlignment="1">
      <alignment horizontal="center"/>
    </xf>
    <xf numFmtId="0" fontId="1" fillId="5" borderId="7" xfId="0" applyFont="1" applyFill="1" applyBorder="1" applyAlignment="1">
      <alignment horizontal="center"/>
    </xf>
    <xf numFmtId="0" fontId="1" fillId="4" borderId="7" xfId="0" applyFont="1" applyFill="1" applyBorder="1" applyAlignment="1">
      <alignment horizontal="center"/>
    </xf>
    <xf numFmtId="0" fontId="12" fillId="2" borderId="0" xfId="0" applyFont="1" applyFill="1"/>
    <xf numFmtId="164" fontId="0" fillId="2" borderId="51" xfId="0" applyNumberFormat="1" applyFill="1" applyBorder="1" applyAlignment="1">
      <alignment horizontal="center" vertical="center" wrapText="1"/>
    </xf>
    <xf numFmtId="164" fontId="0" fillId="2" borderId="52" xfId="0" applyNumberFormat="1" applyFill="1" applyBorder="1" applyAlignment="1">
      <alignment horizontal="center" vertical="center" wrapText="1"/>
    </xf>
    <xf numFmtId="164" fontId="0" fillId="0" borderId="1" xfId="0" applyNumberFormat="1" applyBorder="1" applyAlignment="1">
      <alignment horizontal="center" vertical="center"/>
    </xf>
    <xf numFmtId="0" fontId="0" fillId="2" borderId="0" xfId="0" applyFill="1" applyAlignment="1">
      <alignment vertical="center"/>
    </xf>
    <xf numFmtId="0" fontId="1" fillId="2" borderId="0" xfId="0" applyFont="1" applyFill="1" applyAlignment="1">
      <alignment vertical="center"/>
    </xf>
    <xf numFmtId="0" fontId="0" fillId="0" borderId="0" xfId="0" applyAlignment="1">
      <alignment vertical="center"/>
    </xf>
    <xf numFmtId="0" fontId="2" fillId="0" borderId="0" xfId="0" applyFont="1"/>
    <xf numFmtId="0" fontId="2" fillId="2" borderId="0" xfId="0" applyFont="1" applyFill="1" applyAlignment="1">
      <alignment vertical="center"/>
    </xf>
    <xf numFmtId="0" fontId="1" fillId="0" borderId="22" xfId="0" applyFont="1" applyBorder="1" applyAlignment="1">
      <alignment horizontal="center" vertical="center" textRotation="90"/>
    </xf>
    <xf numFmtId="0" fontId="10" fillId="2" borderId="0" xfId="1" applyNumberFormat="1" applyFont="1" applyFill="1" applyBorder="1" applyAlignment="1">
      <alignment vertical="center" wrapText="1"/>
    </xf>
    <xf numFmtId="0" fontId="23" fillId="2" borderId="0" xfId="1" applyFont="1" applyFill="1"/>
    <xf numFmtId="0" fontId="22" fillId="2" borderId="0" xfId="0" applyFont="1" applyFill="1"/>
    <xf numFmtId="0" fontId="22" fillId="2" borderId="0" xfId="0" applyFont="1" applyFill="1" applyAlignment="1">
      <alignment horizontal="center"/>
    </xf>
    <xf numFmtId="0" fontId="22" fillId="2" borderId="0" xfId="0" applyFont="1" applyFill="1" applyAlignment="1">
      <alignment wrapText="1"/>
    </xf>
    <xf numFmtId="0" fontId="2" fillId="2" borderId="54" xfId="0" applyFont="1" applyFill="1" applyBorder="1"/>
    <xf numFmtId="0" fontId="2" fillId="2" borderId="0" xfId="0" applyFont="1" applyFill="1" applyAlignment="1">
      <alignment vertical="top" wrapText="1"/>
    </xf>
    <xf numFmtId="0" fontId="2" fillId="7" borderId="0" xfId="0" applyFont="1" applyFill="1"/>
    <xf numFmtId="0" fontId="15" fillId="7" borderId="0" xfId="0" applyFont="1" applyFill="1" applyAlignment="1">
      <alignment horizontal="center" vertical="center"/>
    </xf>
    <xf numFmtId="0" fontId="16" fillId="7" borderId="0" xfId="0" applyFont="1" applyFill="1" applyAlignment="1">
      <alignment horizontal="right" vertical="center"/>
    </xf>
    <xf numFmtId="0" fontId="29" fillId="8" borderId="0" xfId="0" applyFont="1" applyFill="1" applyAlignment="1">
      <alignment vertical="top" wrapText="1"/>
    </xf>
    <xf numFmtId="0" fontId="30" fillId="8" borderId="0" xfId="0" applyFont="1" applyFill="1" applyAlignment="1">
      <alignment horizontal="center" vertical="top" textRotation="180"/>
    </xf>
    <xf numFmtId="0" fontId="29" fillId="8" borderId="0" xfId="0" applyFont="1" applyFill="1"/>
    <xf numFmtId="0" fontId="7" fillId="7" borderId="0" xfId="0" applyFont="1" applyFill="1" applyAlignment="1">
      <alignment horizontal="center" vertical="center"/>
    </xf>
    <xf numFmtId="0" fontId="0" fillId="7" borderId="0" xfId="0" applyFill="1"/>
    <xf numFmtId="0" fontId="0" fillId="7" borderId="0" xfId="0" applyFill="1" applyAlignment="1">
      <alignment horizontal="center"/>
    </xf>
    <xf numFmtId="0" fontId="20" fillId="2" borderId="0" xfId="0" applyFont="1" applyFill="1" applyAlignment="1">
      <alignment vertical="center" wrapText="1"/>
    </xf>
    <xf numFmtId="0" fontId="10" fillId="2" borderId="0" xfId="0" applyFont="1" applyFill="1" applyAlignment="1">
      <alignment vertical="center" wrapText="1"/>
    </xf>
    <xf numFmtId="0" fontId="2" fillId="2" borderId="55" xfId="0" applyFont="1" applyFill="1" applyBorder="1"/>
    <xf numFmtId="0" fontId="2" fillId="2" borderId="56" xfId="0" applyFont="1" applyFill="1" applyBorder="1" applyAlignment="1">
      <alignment vertical="top" wrapText="1"/>
    </xf>
    <xf numFmtId="0" fontId="2" fillId="2" borderId="56" xfId="0" applyFont="1" applyFill="1" applyBorder="1"/>
    <xf numFmtId="0" fontId="2" fillId="2" borderId="58" xfId="0" applyFont="1" applyFill="1" applyBorder="1"/>
    <xf numFmtId="0" fontId="7" fillId="7" borderId="59" xfId="0" applyFont="1" applyFill="1" applyBorder="1"/>
    <xf numFmtId="0" fontId="7" fillId="2" borderId="54" xfId="0" applyFont="1" applyFill="1" applyBorder="1"/>
    <xf numFmtId="0" fontId="7" fillId="2" borderId="0" xfId="0" applyFont="1" applyFill="1" applyAlignment="1">
      <alignment horizontal="center" vertical="center"/>
    </xf>
    <xf numFmtId="0" fontId="7" fillId="7" borderId="0" xfId="0" applyFont="1" applyFill="1"/>
    <xf numFmtId="0" fontId="7" fillId="7" borderId="0" xfId="0" applyFont="1" applyFill="1" applyAlignment="1">
      <alignment horizontal="center"/>
    </xf>
    <xf numFmtId="0" fontId="7" fillId="7" borderId="0" xfId="0" applyFont="1" applyFill="1" applyAlignment="1">
      <alignment wrapText="1"/>
    </xf>
    <xf numFmtId="0" fontId="31" fillId="7" borderId="0" xfId="0" applyFont="1" applyFill="1" applyAlignment="1">
      <alignment vertical="center"/>
    </xf>
    <xf numFmtId="0" fontId="7" fillId="2" borderId="0" xfId="0" applyFont="1" applyFill="1"/>
    <xf numFmtId="0" fontId="31" fillId="7" borderId="0" xfId="0" applyFont="1" applyFill="1" applyAlignment="1">
      <alignment vertical="center" wrapText="1"/>
    </xf>
    <xf numFmtId="0" fontId="31" fillId="7" borderId="0" xfId="0" applyFont="1" applyFill="1" applyAlignment="1">
      <alignment horizontal="left" vertical="center"/>
    </xf>
    <xf numFmtId="0" fontId="1" fillId="2" borderId="0" xfId="0" applyFont="1" applyFill="1" applyAlignment="1">
      <alignment vertical="center" wrapText="1"/>
    </xf>
    <xf numFmtId="0" fontId="1" fillId="8" borderId="22" xfId="0" applyFont="1" applyFill="1" applyBorder="1" applyAlignment="1">
      <alignment horizontal="left" vertical="top" wrapText="1"/>
    </xf>
    <xf numFmtId="164" fontId="1" fillId="8" borderId="1" xfId="0" applyNumberFormat="1" applyFont="1" applyFill="1" applyBorder="1" applyAlignment="1">
      <alignment horizontal="center" vertical="center"/>
    </xf>
    <xf numFmtId="164" fontId="1" fillId="8" borderId="2" xfId="0" applyNumberFormat="1" applyFont="1" applyFill="1" applyBorder="1" applyAlignment="1">
      <alignment horizontal="center" vertical="center"/>
    </xf>
    <xf numFmtId="164" fontId="1" fillId="8" borderId="3" xfId="0" applyNumberFormat="1" applyFont="1" applyFill="1" applyBorder="1" applyAlignment="1">
      <alignment horizontal="center" vertical="center"/>
    </xf>
    <xf numFmtId="0" fontId="1" fillId="5" borderId="51" xfId="0" applyFont="1" applyFill="1" applyBorder="1" applyAlignment="1">
      <alignment horizontal="center"/>
    </xf>
    <xf numFmtId="164" fontId="0" fillId="2" borderId="63" xfId="0" applyNumberFormat="1" applyFill="1" applyBorder="1" applyAlignment="1">
      <alignment horizontal="center" vertical="center" wrapText="1"/>
    </xf>
    <xf numFmtId="164" fontId="0" fillId="2" borderId="71" xfId="0" applyNumberFormat="1" applyFill="1" applyBorder="1" applyAlignment="1">
      <alignment horizontal="center" vertical="center" wrapText="1"/>
    </xf>
    <xf numFmtId="164" fontId="0" fillId="2" borderId="63" xfId="0" applyNumberFormat="1" applyFill="1" applyBorder="1" applyAlignment="1">
      <alignment horizontal="center" vertical="center"/>
    </xf>
    <xf numFmtId="0" fontId="1" fillId="2" borderId="74" xfId="0" applyFont="1" applyFill="1" applyBorder="1" applyAlignment="1">
      <alignment horizontal="left" vertical="top" wrapText="1"/>
    </xf>
    <xf numFmtId="0" fontId="1" fillId="6" borderId="69" xfId="0" applyFont="1" applyFill="1" applyBorder="1" applyAlignment="1">
      <alignment horizontal="center"/>
    </xf>
    <xf numFmtId="0" fontId="1" fillId="5" borderId="69" xfId="0" applyFont="1" applyFill="1" applyBorder="1" applyAlignment="1">
      <alignment horizontal="center"/>
    </xf>
    <xf numFmtId="0" fontId="1" fillId="4" borderId="69" xfId="0" applyFont="1" applyFill="1" applyBorder="1" applyAlignment="1">
      <alignment horizontal="center"/>
    </xf>
    <xf numFmtId="0" fontId="1" fillId="9" borderId="74" xfId="0" applyFont="1" applyFill="1" applyBorder="1" applyAlignment="1">
      <alignment horizontal="left" vertical="top" wrapText="1"/>
    </xf>
    <xf numFmtId="164" fontId="0" fillId="2" borderId="66" xfId="0" applyNumberFormat="1" applyFill="1" applyBorder="1" applyAlignment="1">
      <alignment horizontal="center" vertical="center" wrapText="1"/>
    </xf>
    <xf numFmtId="164" fontId="0" fillId="2" borderId="64" xfId="0" applyNumberFormat="1" applyFill="1" applyBorder="1" applyAlignment="1">
      <alignment horizontal="center" vertical="center"/>
    </xf>
    <xf numFmtId="164" fontId="0" fillId="2" borderId="66" xfId="0" applyNumberFormat="1" applyFill="1" applyBorder="1" applyAlignment="1">
      <alignment horizontal="center" vertical="center"/>
    </xf>
    <xf numFmtId="164" fontId="0" fillId="2" borderId="67" xfId="0" applyNumberFormat="1" applyFill="1" applyBorder="1" applyAlignment="1">
      <alignment horizontal="center" vertical="center"/>
    </xf>
    <xf numFmtId="0" fontId="1" fillId="6" borderId="70" xfId="0" applyFont="1" applyFill="1" applyBorder="1" applyAlignment="1">
      <alignment horizontal="center"/>
    </xf>
    <xf numFmtId="0" fontId="1" fillId="5" borderId="70" xfId="0" applyFont="1" applyFill="1" applyBorder="1" applyAlignment="1">
      <alignment horizontal="center"/>
    </xf>
    <xf numFmtId="0" fontId="1" fillId="4" borderId="70" xfId="0" applyFont="1" applyFill="1" applyBorder="1" applyAlignment="1">
      <alignment horizontal="center"/>
    </xf>
    <xf numFmtId="164" fontId="0" fillId="2" borderId="88" xfId="0" applyNumberFormat="1" applyFill="1" applyBorder="1" applyAlignment="1">
      <alignment horizontal="center" vertical="center"/>
    </xf>
    <xf numFmtId="164" fontId="0" fillId="2" borderId="62" xfId="0" applyNumberFormat="1" applyFill="1" applyBorder="1" applyAlignment="1">
      <alignment horizontal="center" vertical="center"/>
    </xf>
    <xf numFmtId="164" fontId="0" fillId="2" borderId="65" xfId="0" applyNumberFormat="1" applyFill="1" applyBorder="1" applyAlignment="1">
      <alignment horizontal="center" vertical="center"/>
    </xf>
    <xf numFmtId="0" fontId="1" fillId="6" borderId="51" xfId="0" applyFont="1" applyFill="1" applyBorder="1" applyAlignment="1">
      <alignment horizontal="center"/>
    </xf>
    <xf numFmtId="0" fontId="1" fillId="4" borderId="51" xfId="0" applyFont="1" applyFill="1" applyBorder="1" applyAlignment="1">
      <alignment horizontal="center"/>
    </xf>
    <xf numFmtId="0" fontId="1" fillId="2" borderId="0" xfId="0" applyFont="1" applyFill="1" applyAlignment="1">
      <alignment horizontal="center" vertical="top" wrapText="1"/>
    </xf>
    <xf numFmtId="0" fontId="1" fillId="2" borderId="72" xfId="0" applyFont="1" applyFill="1" applyBorder="1" applyAlignment="1">
      <alignment horizontal="center" vertical="center" wrapText="1"/>
    </xf>
    <xf numFmtId="164" fontId="0" fillId="2" borderId="70" xfId="0" applyNumberFormat="1" applyFill="1" applyBorder="1" applyAlignment="1">
      <alignment horizontal="center" vertical="center"/>
    </xf>
    <xf numFmtId="164" fontId="0" fillId="2" borderId="87" xfId="0" applyNumberFormat="1" applyFill="1" applyBorder="1" applyAlignment="1">
      <alignment horizontal="center" vertical="center"/>
    </xf>
    <xf numFmtId="164" fontId="0" fillId="2" borderId="86" xfId="0" applyNumberFormat="1" applyFill="1" applyBorder="1" applyAlignment="1">
      <alignment horizontal="center" vertical="center"/>
    </xf>
    <xf numFmtId="0" fontId="0" fillId="7" borderId="0" xfId="0" applyFill="1" applyAlignment="1">
      <alignment vertical="center" wrapText="1"/>
    </xf>
    <xf numFmtId="0" fontId="0" fillId="0" borderId="11" xfId="0" applyBorder="1" applyAlignment="1">
      <alignment horizontal="center" vertical="center"/>
    </xf>
    <xf numFmtId="0" fontId="1" fillId="9" borderId="73" xfId="0" applyFont="1" applyFill="1" applyBorder="1" applyAlignment="1">
      <alignment horizontal="center" vertical="top" wrapText="1"/>
    </xf>
    <xf numFmtId="164" fontId="1" fillId="9" borderId="106" xfId="0" applyNumberFormat="1" applyFont="1" applyFill="1" applyBorder="1" applyAlignment="1">
      <alignment horizontal="center" vertical="center"/>
    </xf>
    <xf numFmtId="164" fontId="1" fillId="9" borderId="107" xfId="0" applyNumberFormat="1" applyFont="1" applyFill="1" applyBorder="1" applyAlignment="1">
      <alignment horizontal="center" vertical="center"/>
    </xf>
    <xf numFmtId="0" fontId="1" fillId="9" borderId="103" xfId="0" applyFont="1" applyFill="1" applyBorder="1" applyAlignment="1">
      <alignment horizontal="left" vertical="top" wrapText="1"/>
    </xf>
    <xf numFmtId="164" fontId="1" fillId="9" borderId="109" xfId="0" applyNumberFormat="1" applyFont="1" applyFill="1" applyBorder="1" applyAlignment="1">
      <alignment horizontal="center" vertical="center"/>
    </xf>
    <xf numFmtId="164" fontId="1" fillId="9" borderId="91" xfId="0" applyNumberFormat="1" applyFont="1" applyFill="1" applyBorder="1" applyAlignment="1">
      <alignment horizontal="center" vertical="center"/>
    </xf>
    <xf numFmtId="164" fontId="1" fillId="9" borderId="92" xfId="0" applyNumberFormat="1" applyFont="1" applyFill="1" applyBorder="1" applyAlignment="1">
      <alignment horizontal="center" vertical="center"/>
    </xf>
    <xf numFmtId="164" fontId="1" fillId="2" borderId="83"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0" fontId="33" fillId="2" borderId="0" xfId="0" applyFont="1" applyFill="1" applyAlignment="1">
      <alignment vertical="center" wrapText="1"/>
    </xf>
    <xf numFmtId="0" fontId="7" fillId="2" borderId="0" xfId="0" applyFont="1" applyFill="1" applyAlignment="1">
      <alignment wrapText="1"/>
    </xf>
    <xf numFmtId="164" fontId="1" fillId="9" borderId="64" xfId="0" applyNumberFormat="1" applyFont="1" applyFill="1" applyBorder="1" applyAlignment="1">
      <alignment horizontal="center" vertical="center"/>
    </xf>
    <xf numFmtId="164" fontId="1" fillId="9" borderId="67" xfId="0" applyNumberFormat="1" applyFont="1" applyFill="1" applyBorder="1" applyAlignment="1">
      <alignment horizontal="center" vertical="center"/>
    </xf>
    <xf numFmtId="164" fontId="1" fillId="10" borderId="110" xfId="3" applyNumberFormat="1" applyFont="1" applyFill="1" applyBorder="1" applyAlignment="1">
      <alignment horizontal="center" vertical="center"/>
    </xf>
    <xf numFmtId="164" fontId="1" fillId="10" borderId="111" xfId="0" applyNumberFormat="1" applyFont="1" applyFill="1" applyBorder="1" applyAlignment="1">
      <alignment horizontal="center" vertical="center"/>
    </xf>
    <xf numFmtId="164" fontId="1" fillId="9" borderId="112" xfId="0" applyNumberFormat="1" applyFont="1" applyFill="1" applyBorder="1" applyAlignment="1">
      <alignment horizontal="center" vertical="center"/>
    </xf>
    <xf numFmtId="164" fontId="1" fillId="10" borderId="62" xfId="0" applyNumberFormat="1" applyFont="1" applyFill="1" applyBorder="1" applyAlignment="1">
      <alignment horizontal="center" vertical="center"/>
    </xf>
    <xf numFmtId="164" fontId="1" fillId="10" borderId="63" xfId="0" applyNumberFormat="1" applyFont="1" applyFill="1" applyBorder="1" applyAlignment="1">
      <alignment horizontal="center" vertical="center"/>
    </xf>
    <xf numFmtId="164" fontId="1" fillId="10" borderId="65" xfId="0" applyNumberFormat="1" applyFont="1" applyFill="1" applyBorder="1" applyAlignment="1">
      <alignment horizontal="center" vertical="center"/>
    </xf>
    <xf numFmtId="164" fontId="1" fillId="10" borderId="66" xfId="0" applyNumberFormat="1" applyFont="1" applyFill="1" applyBorder="1" applyAlignment="1">
      <alignment horizontal="center" vertical="center"/>
    </xf>
    <xf numFmtId="10" fontId="0" fillId="2" borderId="0" xfId="0" applyNumberFormat="1" applyFill="1" applyAlignment="1">
      <alignment vertical="center"/>
    </xf>
    <xf numFmtId="8" fontId="0" fillId="2" borderId="0" xfId="0" applyNumberFormat="1" applyFill="1" applyAlignment="1">
      <alignment vertical="center"/>
    </xf>
    <xf numFmtId="0" fontId="1" fillId="2" borderId="102" xfId="0" applyFont="1" applyFill="1" applyBorder="1" applyAlignment="1">
      <alignment horizontal="left" vertical="top" wrapText="1"/>
    </xf>
    <xf numFmtId="0" fontId="1" fillId="2" borderId="113" xfId="0" applyFont="1" applyFill="1" applyBorder="1" applyAlignment="1">
      <alignment horizontal="left" vertical="top" wrapText="1"/>
    </xf>
    <xf numFmtId="164" fontId="0" fillId="2" borderId="111" xfId="0" applyNumberFormat="1" applyFill="1" applyBorder="1" applyAlignment="1">
      <alignment horizontal="center" vertical="center" wrapText="1"/>
    </xf>
    <xf numFmtId="164" fontId="1" fillId="9" borderId="119" xfId="0" applyNumberFormat="1" applyFont="1" applyFill="1" applyBorder="1" applyAlignment="1">
      <alignment horizontal="center" vertical="center"/>
    </xf>
    <xf numFmtId="164" fontId="0" fillId="2" borderId="112" xfId="0" applyNumberFormat="1" applyFill="1" applyBorder="1" applyAlignment="1">
      <alignment horizontal="center" vertical="center"/>
    </xf>
    <xf numFmtId="164" fontId="0" fillId="2" borderId="111" xfId="0" applyNumberFormat="1" applyFill="1" applyBorder="1" applyAlignment="1">
      <alignment horizontal="center" vertical="center"/>
    </xf>
    <xf numFmtId="0" fontId="1" fillId="2" borderId="58" xfId="0" applyFont="1" applyFill="1" applyBorder="1" applyAlignment="1">
      <alignment horizontal="center" vertical="center" wrapText="1"/>
    </xf>
    <xf numFmtId="0" fontId="0" fillId="0" borderId="94" xfId="0" applyBorder="1" applyAlignment="1">
      <alignment horizontal="center" vertical="center"/>
    </xf>
    <xf numFmtId="164" fontId="0" fillId="2" borderId="110" xfId="0" applyNumberFormat="1" applyFill="1" applyBorder="1" applyAlignment="1">
      <alignment horizontal="center" vertical="center"/>
    </xf>
    <xf numFmtId="164" fontId="1" fillId="2" borderId="125" xfId="0" applyNumberFormat="1" applyFont="1" applyFill="1" applyBorder="1" applyAlignment="1">
      <alignment horizontal="center" vertical="center"/>
    </xf>
    <xf numFmtId="164" fontId="0" fillId="2" borderId="123" xfId="0" applyNumberFormat="1" applyFill="1" applyBorder="1" applyAlignment="1">
      <alignment horizontal="center" vertical="center" wrapText="1"/>
    </xf>
    <xf numFmtId="164" fontId="1" fillId="2" borderId="126" xfId="0" applyNumberFormat="1" applyFont="1" applyFill="1" applyBorder="1" applyAlignment="1">
      <alignment horizontal="center" vertical="center"/>
    </xf>
    <xf numFmtId="164" fontId="1" fillId="2" borderId="128" xfId="0" applyNumberFormat="1" applyFont="1" applyFill="1" applyBorder="1" applyAlignment="1">
      <alignment horizontal="center" vertical="center"/>
    </xf>
    <xf numFmtId="164" fontId="0" fillId="2" borderId="127" xfId="0" applyNumberFormat="1" applyFill="1" applyBorder="1" applyAlignment="1">
      <alignment horizontal="center" vertical="center" wrapText="1"/>
    </xf>
    <xf numFmtId="164" fontId="1" fillId="2" borderId="129" xfId="0" applyNumberFormat="1" applyFont="1" applyFill="1" applyBorder="1" applyAlignment="1">
      <alignment horizontal="center" vertical="center"/>
    </xf>
    <xf numFmtId="164" fontId="1" fillId="2" borderId="131" xfId="0" applyNumberFormat="1" applyFont="1" applyFill="1" applyBorder="1" applyAlignment="1">
      <alignment horizontal="center" vertical="center"/>
    </xf>
    <xf numFmtId="164" fontId="0" fillId="2" borderId="130" xfId="0" applyNumberFormat="1" applyFill="1" applyBorder="1" applyAlignment="1">
      <alignment horizontal="center" vertical="center" wrapText="1"/>
    </xf>
    <xf numFmtId="164" fontId="1" fillId="2" borderId="132" xfId="0" applyNumberFormat="1" applyFont="1" applyFill="1" applyBorder="1" applyAlignment="1">
      <alignment horizontal="center" vertical="center"/>
    </xf>
    <xf numFmtId="0" fontId="1" fillId="2" borderId="133" xfId="0" applyFont="1" applyFill="1" applyBorder="1" applyAlignment="1">
      <alignment horizontal="left" vertical="top" wrapText="1"/>
    </xf>
    <xf numFmtId="0" fontId="1" fillId="2" borderId="95" xfId="0" applyFont="1" applyFill="1" applyBorder="1" applyAlignment="1">
      <alignment horizontal="left" vertical="top" wrapText="1"/>
    </xf>
    <xf numFmtId="164" fontId="0" fillId="10" borderId="79" xfId="0" applyNumberFormat="1" applyFill="1" applyBorder="1" applyAlignment="1">
      <alignment horizontal="center" vertical="center"/>
    </xf>
    <xf numFmtId="164" fontId="0" fillId="10" borderId="91" xfId="0" applyNumberFormat="1" applyFill="1" applyBorder="1" applyAlignment="1">
      <alignment horizontal="center" vertical="center"/>
    </xf>
    <xf numFmtId="164" fontId="0" fillId="10" borderId="134" xfId="0" applyNumberFormat="1" applyFill="1" applyBorder="1" applyAlignment="1">
      <alignment horizontal="center" vertical="center"/>
    </xf>
    <xf numFmtId="164" fontId="0" fillId="10" borderId="106" xfId="0" applyNumberFormat="1" applyFill="1" applyBorder="1" applyAlignment="1">
      <alignment horizontal="center" vertical="center"/>
    </xf>
    <xf numFmtId="0" fontId="1" fillId="4" borderId="135" xfId="0" applyFont="1" applyFill="1" applyBorder="1" applyAlignment="1">
      <alignment horizontal="center"/>
    </xf>
    <xf numFmtId="0" fontId="1" fillId="2" borderId="96" xfId="0" applyFont="1" applyFill="1" applyBorder="1" applyAlignment="1">
      <alignment horizontal="left" vertical="top" wrapText="1"/>
    </xf>
    <xf numFmtId="0" fontId="1" fillId="6" borderId="125" xfId="0" applyFont="1" applyFill="1" applyBorder="1" applyAlignment="1">
      <alignment horizontal="center"/>
    </xf>
    <xf numFmtId="0" fontId="1" fillId="4" borderId="97" xfId="0" applyFont="1" applyFill="1" applyBorder="1" applyAlignment="1">
      <alignment horizontal="center"/>
    </xf>
    <xf numFmtId="0" fontId="7" fillId="2" borderId="0" xfId="0" applyFont="1" applyFill="1" applyAlignment="1">
      <alignment horizontal="left"/>
    </xf>
    <xf numFmtId="49" fontId="1" fillId="2" borderId="113" xfId="0" applyNumberFormat="1" applyFont="1" applyFill="1" applyBorder="1" applyAlignment="1">
      <alignment horizontal="center" vertical="top" wrapText="1"/>
    </xf>
    <xf numFmtId="49" fontId="1" fillId="2" borderId="104" xfId="0" applyNumberFormat="1" applyFont="1" applyFill="1" applyBorder="1" applyAlignment="1">
      <alignment horizontal="center" vertical="top" wrapText="1"/>
    </xf>
    <xf numFmtId="49" fontId="1" fillId="2" borderId="118" xfId="0" applyNumberFormat="1" applyFont="1" applyFill="1" applyBorder="1" applyAlignment="1">
      <alignment horizontal="center" vertical="top" wrapText="1"/>
    </xf>
    <xf numFmtId="0" fontId="1" fillId="2" borderId="104" xfId="0" applyFont="1" applyFill="1" applyBorder="1" applyAlignment="1">
      <alignment horizontal="center" vertical="top" wrapText="1"/>
    </xf>
    <xf numFmtId="0" fontId="1" fillId="11" borderId="68" xfId="0" applyFont="1" applyFill="1" applyBorder="1" applyAlignment="1">
      <alignment horizontal="center"/>
    </xf>
    <xf numFmtId="0" fontId="1" fillId="11" borderId="86" xfId="0" applyFont="1" applyFill="1" applyBorder="1" applyAlignment="1">
      <alignment horizontal="center"/>
    </xf>
    <xf numFmtId="0" fontId="1" fillId="11" borderId="69" xfId="0" applyFont="1" applyFill="1" applyBorder="1" applyAlignment="1">
      <alignment horizontal="center"/>
    </xf>
    <xf numFmtId="0" fontId="1" fillId="11" borderId="70" xfId="0" applyFont="1" applyFill="1" applyBorder="1" applyAlignment="1">
      <alignment horizontal="center"/>
    </xf>
    <xf numFmtId="0" fontId="1" fillId="2" borderId="69" xfId="0" applyFont="1" applyFill="1" applyBorder="1" applyAlignment="1">
      <alignment horizontal="center"/>
    </xf>
    <xf numFmtId="0" fontId="1" fillId="2" borderId="70" xfId="0" applyFont="1" applyFill="1" applyBorder="1" applyAlignment="1">
      <alignment horizontal="center"/>
    </xf>
    <xf numFmtId="0" fontId="1" fillId="2" borderId="81" xfId="0" applyFont="1" applyFill="1" applyBorder="1" applyAlignment="1">
      <alignment horizontal="center"/>
    </xf>
    <xf numFmtId="0" fontId="1" fillId="2" borderId="87" xfId="0" applyFont="1" applyFill="1" applyBorder="1" applyAlignment="1">
      <alignment horizontal="center"/>
    </xf>
    <xf numFmtId="164" fontId="2" fillId="11" borderId="4" xfId="0" applyNumberFormat="1" applyFont="1" applyFill="1" applyBorder="1"/>
    <xf numFmtId="164" fontId="2" fillId="11" borderId="5" xfId="0" applyNumberFormat="1" applyFont="1" applyFill="1" applyBorder="1"/>
    <xf numFmtId="164" fontId="2" fillId="11" borderId="6" xfId="0" applyNumberFormat="1" applyFont="1" applyFill="1" applyBorder="1"/>
    <xf numFmtId="164" fontId="2" fillId="11" borderId="7" xfId="0" applyNumberFormat="1" applyFont="1" applyFill="1" applyBorder="1"/>
    <xf numFmtId="164" fontId="0" fillId="11" borderId="4" xfId="0" applyNumberFormat="1" applyFill="1" applyBorder="1"/>
    <xf numFmtId="164" fontId="0" fillId="11" borderId="5" xfId="0" applyNumberFormat="1" applyFill="1" applyBorder="1"/>
    <xf numFmtId="164" fontId="0" fillId="11" borderId="6" xfId="0" applyNumberFormat="1" applyFill="1" applyBorder="1"/>
    <xf numFmtId="164" fontId="0" fillId="11" borderId="7" xfId="0" applyNumberFormat="1" applyFill="1" applyBorder="1"/>
    <xf numFmtId="0" fontId="1" fillId="11" borderId="121" xfId="0" applyFont="1" applyFill="1" applyBorder="1" applyAlignment="1">
      <alignment horizontal="center"/>
    </xf>
    <xf numFmtId="0" fontId="1" fillId="11" borderId="112" xfId="0" applyFont="1" applyFill="1" applyBorder="1" applyAlignment="1">
      <alignment horizontal="center"/>
    </xf>
    <xf numFmtId="0" fontId="1" fillId="11" borderId="131" xfId="0" applyFont="1" applyFill="1" applyBorder="1" applyAlignment="1">
      <alignment horizontal="center"/>
    </xf>
    <xf numFmtId="0" fontId="1" fillId="11" borderId="125" xfId="0" applyFont="1" applyFill="1" applyBorder="1" applyAlignment="1">
      <alignment horizontal="center"/>
    </xf>
    <xf numFmtId="0" fontId="1" fillId="11" borderId="135" xfId="0" applyFont="1" applyFill="1" applyBorder="1" applyAlignment="1">
      <alignment horizontal="center"/>
    </xf>
    <xf numFmtId="0" fontId="1" fillId="6" borderId="135" xfId="0" applyFont="1" applyFill="1" applyBorder="1" applyAlignment="1">
      <alignment horizontal="center"/>
    </xf>
    <xf numFmtId="0" fontId="1" fillId="5" borderId="125" xfId="0" applyFont="1" applyFill="1" applyBorder="1" applyAlignment="1">
      <alignment horizontal="center"/>
    </xf>
    <xf numFmtId="0" fontId="1" fillId="5" borderId="124" xfId="0" applyFont="1" applyFill="1" applyBorder="1" applyAlignment="1">
      <alignment horizontal="center"/>
    </xf>
    <xf numFmtId="0" fontId="1" fillId="2" borderId="97" xfId="0" applyFont="1" applyFill="1" applyBorder="1" applyAlignment="1">
      <alignment horizontal="center"/>
    </xf>
    <xf numFmtId="0" fontId="1" fillId="2" borderId="135" xfId="0" applyFont="1" applyFill="1" applyBorder="1" applyAlignment="1">
      <alignment horizontal="center"/>
    </xf>
    <xf numFmtId="0" fontId="1" fillId="2" borderId="98" xfId="0" applyFont="1" applyFill="1" applyBorder="1" applyAlignment="1">
      <alignment horizontal="center"/>
    </xf>
    <xf numFmtId="0" fontId="1" fillId="2" borderId="136" xfId="0" applyFont="1" applyFill="1" applyBorder="1" applyAlignment="1">
      <alignment horizontal="center"/>
    </xf>
    <xf numFmtId="0" fontId="1" fillId="11" borderId="46" xfId="0" applyFont="1" applyFill="1" applyBorder="1" applyAlignment="1">
      <alignment horizontal="center"/>
    </xf>
    <xf numFmtId="0" fontId="1" fillId="11" borderId="51" xfId="0" applyFont="1" applyFill="1" applyBorder="1" applyAlignment="1">
      <alignment horizontal="center"/>
    </xf>
    <xf numFmtId="0" fontId="1" fillId="2" borderId="51" xfId="0" applyFont="1" applyFill="1" applyBorder="1" applyAlignment="1">
      <alignment horizontal="center"/>
    </xf>
    <xf numFmtId="0" fontId="1" fillId="2" borderId="89" xfId="0" applyFont="1" applyFill="1" applyBorder="1" applyAlignment="1">
      <alignment horizontal="center"/>
    </xf>
    <xf numFmtId="0" fontId="1" fillId="11" borderId="43" xfId="0" applyFont="1" applyFill="1" applyBorder="1" applyAlignment="1">
      <alignment horizontal="center"/>
    </xf>
    <xf numFmtId="0" fontId="1" fillId="2" borderId="113" xfId="0" applyFont="1" applyFill="1" applyBorder="1" applyAlignment="1">
      <alignment horizontal="center" vertical="center" textRotation="90"/>
    </xf>
    <xf numFmtId="0" fontId="1" fillId="11" borderId="4" xfId="0" applyFont="1" applyFill="1" applyBorder="1" applyAlignment="1">
      <alignment horizontal="center"/>
    </xf>
    <xf numFmtId="0" fontId="1" fillId="11" borderId="5" xfId="0" applyFont="1" applyFill="1" applyBorder="1" applyAlignment="1">
      <alignment horizontal="center"/>
    </xf>
    <xf numFmtId="0" fontId="1" fillId="11" borderId="6" xfId="0" applyFont="1" applyFill="1" applyBorder="1" applyAlignment="1">
      <alignment horizontal="center"/>
    </xf>
    <xf numFmtId="0" fontId="1" fillId="11" borderId="7"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9" xfId="0" applyFont="1" applyFill="1" applyBorder="1" applyAlignment="1">
      <alignment horizontal="center"/>
    </xf>
    <xf numFmtId="164" fontId="0" fillId="4" borderId="6" xfId="0" applyNumberFormat="1" applyFill="1" applyBorder="1"/>
    <xf numFmtId="164" fontId="2" fillId="2" borderId="6" xfId="0" applyNumberFormat="1" applyFont="1" applyFill="1" applyBorder="1"/>
    <xf numFmtId="164" fontId="2" fillId="2" borderId="7" xfId="0" applyNumberFormat="1" applyFont="1" applyFill="1" applyBorder="1"/>
    <xf numFmtId="164" fontId="3" fillId="2" borderId="6" xfId="0" applyNumberFormat="1" applyFont="1" applyFill="1" applyBorder="1"/>
    <xf numFmtId="164" fontId="3" fillId="2" borderId="8" xfId="0" applyNumberFormat="1" applyFont="1" applyFill="1" applyBorder="1"/>
    <xf numFmtId="164" fontId="3" fillId="2" borderId="9" xfId="0" applyNumberFormat="1" applyFont="1" applyFill="1" applyBorder="1"/>
    <xf numFmtId="164" fontId="0" fillId="2" borderId="7" xfId="0" applyNumberFormat="1" applyFill="1" applyBorder="1"/>
    <xf numFmtId="164" fontId="3" fillId="2" borderId="27" xfId="0" applyNumberFormat="1" applyFont="1" applyFill="1" applyBorder="1"/>
    <xf numFmtId="164" fontId="0" fillId="2" borderId="105" xfId="0" applyNumberFormat="1" applyFill="1" applyBorder="1" applyAlignment="1">
      <alignment horizontal="center" vertical="center"/>
    </xf>
    <xf numFmtId="164" fontId="0" fillId="2" borderId="91" xfId="0" applyNumberFormat="1" applyFill="1" applyBorder="1" applyAlignment="1">
      <alignment horizontal="center" vertical="center"/>
    </xf>
    <xf numFmtId="164" fontId="0" fillId="2" borderId="106" xfId="0" applyNumberFormat="1" applyFill="1" applyBorder="1" applyAlignment="1">
      <alignment horizontal="center" vertical="center"/>
    </xf>
    <xf numFmtId="164" fontId="0" fillId="2" borderId="107" xfId="0" applyNumberFormat="1" applyFill="1" applyBorder="1" applyAlignment="1">
      <alignment horizontal="center" vertical="center"/>
    </xf>
    <xf numFmtId="164" fontId="0" fillId="2" borderId="114" xfId="0" applyNumberFormat="1" applyFill="1" applyBorder="1" applyAlignment="1">
      <alignment horizontal="center" vertical="center"/>
    </xf>
    <xf numFmtId="164" fontId="0" fillId="2" borderId="115" xfId="0" applyNumberFormat="1" applyFill="1" applyBorder="1" applyAlignment="1">
      <alignment horizontal="center" vertical="center"/>
    </xf>
    <xf numFmtId="164" fontId="0" fillId="2" borderId="116" xfId="0" applyNumberFormat="1" applyFill="1" applyBorder="1" applyAlignment="1">
      <alignment horizontal="center" vertical="center"/>
    </xf>
    <xf numFmtId="0" fontId="27" fillId="2" borderId="0" xfId="0" applyFont="1" applyFill="1" applyAlignment="1">
      <alignment vertical="center" wrapText="1"/>
    </xf>
    <xf numFmtId="44" fontId="31" fillId="7" borderId="0" xfId="3" applyFont="1" applyFill="1" applyAlignment="1">
      <alignment vertical="center"/>
    </xf>
    <xf numFmtId="10" fontId="31" fillId="7" borderId="0" xfId="2" applyNumberFormat="1" applyFont="1" applyFill="1" applyAlignment="1">
      <alignment horizontal="left" vertical="center"/>
    </xf>
    <xf numFmtId="0" fontId="1" fillId="0" borderId="102" xfId="0" applyFont="1" applyBorder="1" applyAlignment="1">
      <alignment horizontal="center" vertical="center" textRotation="90"/>
    </xf>
    <xf numFmtId="164" fontId="0" fillId="10" borderId="139" xfId="0" applyNumberFormat="1" applyFill="1" applyBorder="1" applyAlignment="1">
      <alignment horizontal="center" vertical="center"/>
    </xf>
    <xf numFmtId="0" fontId="12" fillId="9" borderId="104" xfId="0" applyFont="1" applyFill="1" applyBorder="1" applyAlignment="1">
      <alignment horizontal="center" vertical="center" wrapText="1"/>
    </xf>
    <xf numFmtId="0" fontId="12" fillId="10" borderId="122" xfId="0" applyFont="1" applyFill="1" applyBorder="1" applyAlignment="1">
      <alignment horizontal="center" vertical="center" wrapText="1"/>
    </xf>
    <xf numFmtId="0" fontId="12" fillId="10" borderId="140" xfId="0" applyFont="1" applyFill="1" applyBorder="1" applyAlignment="1">
      <alignment horizontal="center" vertical="center" wrapText="1"/>
    </xf>
    <xf numFmtId="0" fontId="1" fillId="11" borderId="141" xfId="0" applyFont="1" applyFill="1" applyBorder="1" applyAlignment="1">
      <alignment horizontal="center"/>
    </xf>
    <xf numFmtId="0" fontId="1" fillId="5" borderId="135" xfId="0" applyFont="1" applyFill="1" applyBorder="1" applyAlignment="1">
      <alignment horizontal="center"/>
    </xf>
    <xf numFmtId="164" fontId="0" fillId="10" borderId="142" xfId="0" applyNumberFormat="1" applyFill="1" applyBorder="1" applyAlignment="1">
      <alignment horizontal="center" vertical="center"/>
    </xf>
    <xf numFmtId="164" fontId="0" fillId="10" borderId="98" xfId="0" applyNumberFormat="1" applyFill="1" applyBorder="1" applyAlignment="1">
      <alignment horizontal="center" vertical="center"/>
    </xf>
    <xf numFmtId="164" fontId="0" fillId="10" borderId="143" xfId="0" applyNumberFormat="1" applyFill="1" applyBorder="1" applyAlignment="1">
      <alignment horizontal="center" vertical="center"/>
    </xf>
    <xf numFmtId="0" fontId="34" fillId="2" borderId="0" xfId="1" applyFont="1" applyFill="1" applyAlignment="1">
      <alignment horizontal="left"/>
    </xf>
    <xf numFmtId="0" fontId="34" fillId="2" borderId="0" xfId="1" applyFont="1" applyFill="1"/>
    <xf numFmtId="0" fontId="34" fillId="2" borderId="0" xfId="0" applyFont="1" applyFill="1" applyAlignment="1">
      <alignment wrapText="1"/>
    </xf>
    <xf numFmtId="0" fontId="34" fillId="2" borderId="0" xfId="1" applyFont="1" applyFill="1" applyAlignment="1">
      <alignment wrapText="1"/>
    </xf>
    <xf numFmtId="0" fontId="34" fillId="2" borderId="0" xfId="0" applyFont="1" applyFill="1"/>
    <xf numFmtId="0" fontId="2" fillId="2" borderId="0" xfId="1" applyFont="1" applyFill="1" applyAlignment="1">
      <alignment horizontal="left" vertical="top"/>
    </xf>
    <xf numFmtId="0" fontId="36" fillId="2" borderId="0" xfId="0" applyFont="1" applyFill="1"/>
    <xf numFmtId="0" fontId="2" fillId="14" borderId="115" xfId="0" applyFont="1" applyFill="1" applyBorder="1" applyAlignment="1">
      <alignment horizontal="center" vertical="center"/>
    </xf>
    <xf numFmtId="8" fontId="2" fillId="15" borderId="64" xfId="0" applyNumberFormat="1" applyFont="1" applyFill="1" applyBorder="1"/>
    <xf numFmtId="8" fontId="2" fillId="16" borderId="64" xfId="0" applyNumberFormat="1" applyFont="1" applyFill="1" applyBorder="1"/>
    <xf numFmtId="8" fontId="2" fillId="17" borderId="64" xfId="0" applyNumberFormat="1" applyFont="1" applyFill="1" applyBorder="1"/>
    <xf numFmtId="8" fontId="2" fillId="13" borderId="64" xfId="0" applyNumberFormat="1" applyFont="1" applyFill="1" applyBorder="1"/>
    <xf numFmtId="8" fontId="2" fillId="14" borderId="64" xfId="0" applyNumberFormat="1" applyFont="1" applyFill="1" applyBorder="1"/>
    <xf numFmtId="8" fontId="3" fillId="14" borderId="67" xfId="0" applyNumberFormat="1" applyFont="1" applyFill="1" applyBorder="1"/>
    <xf numFmtId="8" fontId="2" fillId="15" borderId="150" xfId="0" applyNumberFormat="1" applyFont="1" applyFill="1" applyBorder="1"/>
    <xf numFmtId="0" fontId="36" fillId="13" borderId="93" xfId="0" applyFont="1" applyFill="1" applyBorder="1" applyAlignment="1">
      <alignment horizontal="center" vertical="center"/>
    </xf>
    <xf numFmtId="0" fontId="37" fillId="13" borderId="94" xfId="0" applyFont="1" applyFill="1" applyBorder="1" applyAlignment="1">
      <alignment horizontal="center" vertical="center"/>
    </xf>
    <xf numFmtId="0" fontId="2" fillId="14" borderId="151" xfId="0" applyFont="1" applyFill="1" applyBorder="1" applyAlignment="1">
      <alignment horizontal="center" vertical="center"/>
    </xf>
    <xf numFmtId="0" fontId="2" fillId="14" borderId="116" xfId="0" applyFont="1" applyFill="1" applyBorder="1" applyAlignment="1">
      <alignment horizontal="center" vertical="center"/>
    </xf>
    <xf numFmtId="8" fontId="2" fillId="15" borderId="62" xfId="0" applyNumberFormat="1" applyFont="1" applyFill="1" applyBorder="1"/>
    <xf numFmtId="8" fontId="2" fillId="16" borderId="62" xfId="0" applyNumberFormat="1" applyFont="1" applyFill="1" applyBorder="1"/>
    <xf numFmtId="8" fontId="2" fillId="17" borderId="62" xfId="0" applyNumberFormat="1" applyFont="1" applyFill="1" applyBorder="1"/>
    <xf numFmtId="8" fontId="2" fillId="13" borderId="62" xfId="0" applyNumberFormat="1" applyFont="1" applyFill="1" applyBorder="1"/>
    <xf numFmtId="8" fontId="2" fillId="14" borderId="62" xfId="0" applyNumberFormat="1" applyFont="1" applyFill="1" applyBorder="1"/>
    <xf numFmtId="8" fontId="3" fillId="14" borderId="62" xfId="0" applyNumberFormat="1" applyFont="1" applyFill="1" applyBorder="1"/>
    <xf numFmtId="8" fontId="3" fillId="14" borderId="65" xfId="0" applyNumberFormat="1" applyFont="1" applyFill="1" applyBorder="1"/>
    <xf numFmtId="8" fontId="2" fillId="15" borderId="152" xfId="0" applyNumberFormat="1" applyFont="1" applyFill="1" applyBorder="1"/>
    <xf numFmtId="0" fontId="2" fillId="14" borderId="0" xfId="0" applyFont="1" applyFill="1" applyAlignment="1">
      <alignment horizontal="center" vertical="center"/>
    </xf>
    <xf numFmtId="8" fontId="3" fillId="14" borderId="0" xfId="0" applyNumberFormat="1" applyFont="1" applyFill="1"/>
    <xf numFmtId="10" fontId="31" fillId="7" borderId="0" xfId="0" applyNumberFormat="1" applyFont="1" applyFill="1" applyAlignment="1">
      <alignment vertical="center" wrapText="1"/>
    </xf>
    <xf numFmtId="0" fontId="2" fillId="14" borderId="0" xfId="0" applyFont="1" applyFill="1" applyAlignment="1">
      <alignment horizontal="left" vertical="top" wrapText="1"/>
    </xf>
    <xf numFmtId="0" fontId="2" fillId="14" borderId="0" xfId="0" applyFont="1" applyFill="1" applyAlignment="1">
      <alignment horizontal="left" vertical="top"/>
    </xf>
    <xf numFmtId="49" fontId="2" fillId="14" borderId="0" xfId="0" applyNumberFormat="1" applyFont="1" applyFill="1" applyAlignment="1">
      <alignment horizontal="left" vertical="top" wrapText="1"/>
    </xf>
    <xf numFmtId="0" fontId="2" fillId="14" borderId="0" xfId="0" quotePrefix="1" applyFont="1" applyFill="1" applyAlignment="1">
      <alignment horizontal="left" vertical="top" wrapText="1"/>
    </xf>
    <xf numFmtId="49" fontId="2" fillId="14" borderId="0" xfId="0" quotePrefix="1" applyNumberFormat="1" applyFont="1" applyFill="1" applyAlignment="1">
      <alignment horizontal="left" vertical="top" wrapText="1"/>
    </xf>
    <xf numFmtId="0" fontId="37" fillId="13" borderId="156" xfId="0" applyFont="1" applyFill="1" applyBorder="1" applyAlignment="1">
      <alignment horizontal="center" vertical="center"/>
    </xf>
    <xf numFmtId="0" fontId="37" fillId="13" borderId="155" xfId="0" applyFont="1" applyFill="1" applyBorder="1" applyAlignment="1">
      <alignment horizontal="center" vertical="center" wrapText="1"/>
    </xf>
    <xf numFmtId="0" fontId="35" fillId="12" borderId="149" xfId="0" applyFont="1" applyFill="1" applyBorder="1" applyAlignment="1">
      <alignment vertical="center" wrapText="1"/>
    </xf>
    <xf numFmtId="0" fontId="0" fillId="7" borderId="0" xfId="0" applyFill="1" applyAlignment="1">
      <alignment vertical="center"/>
    </xf>
    <xf numFmtId="8" fontId="2" fillId="15" borderId="160" xfId="0" applyNumberFormat="1" applyFont="1" applyFill="1" applyBorder="1"/>
    <xf numFmtId="8" fontId="2" fillId="15" borderId="161" xfId="0" applyNumberFormat="1" applyFont="1" applyFill="1" applyBorder="1"/>
    <xf numFmtId="0" fontId="0" fillId="2" borderId="58" xfId="0" applyFill="1" applyBorder="1"/>
    <xf numFmtId="0" fontId="37" fillId="13" borderId="162" xfId="0" applyFont="1" applyFill="1" applyBorder="1" applyAlignment="1">
      <alignment horizontal="center" vertical="center" wrapText="1"/>
    </xf>
    <xf numFmtId="0" fontId="35" fillId="12" borderId="168" xfId="0" applyFont="1" applyFill="1" applyBorder="1" applyAlignment="1">
      <alignment vertical="center" wrapText="1"/>
    </xf>
    <xf numFmtId="0" fontId="37" fillId="13" borderId="93" xfId="0" applyFont="1" applyFill="1" applyBorder="1" applyAlignment="1">
      <alignment horizontal="center" vertical="center"/>
    </xf>
    <xf numFmtId="164" fontId="1" fillId="4" borderId="173" xfId="0" applyNumberFormat="1" applyFont="1" applyFill="1" applyBorder="1" applyAlignment="1">
      <alignment horizontal="center" vertical="center"/>
    </xf>
    <xf numFmtId="0" fontId="0" fillId="4" borderId="16" xfId="0" applyFill="1" applyBorder="1" applyAlignment="1">
      <alignment horizontal="center" vertical="center"/>
    </xf>
    <xf numFmtId="164" fontId="1" fillId="4" borderId="14" xfId="0" applyNumberFormat="1" applyFont="1" applyFill="1" applyBorder="1" applyAlignment="1">
      <alignment horizontal="center" vertical="center"/>
    </xf>
    <xf numFmtId="164" fontId="1" fillId="4" borderId="174" xfId="0" applyNumberFormat="1" applyFont="1" applyFill="1" applyBorder="1" applyAlignment="1">
      <alignment horizontal="center" vertical="center"/>
    </xf>
    <xf numFmtId="164" fontId="1" fillId="4" borderId="34" xfId="0" applyNumberFormat="1" applyFont="1" applyFill="1" applyBorder="1" applyAlignment="1">
      <alignment horizontal="center" vertical="center"/>
    </xf>
    <xf numFmtId="0" fontId="31" fillId="7" borderId="0" xfId="0" applyFont="1" applyFill="1" applyAlignment="1">
      <alignment vertical="center" wrapText="1"/>
    </xf>
    <xf numFmtId="0" fontId="24" fillId="2" borderId="0" xfId="0" applyFont="1" applyFill="1" applyAlignment="1">
      <alignment vertical="center" wrapText="1"/>
    </xf>
    <xf numFmtId="0" fontId="2" fillId="2" borderId="0" xfId="1" applyNumberFormat="1" applyFont="1" applyFill="1" applyBorder="1" applyAlignment="1">
      <alignment vertical="center" wrapText="1"/>
    </xf>
    <xf numFmtId="0" fontId="2" fillId="2" borderId="0" xfId="0" applyFont="1" applyFill="1" applyAlignment="1">
      <alignment vertical="center" wrapText="1"/>
    </xf>
    <xf numFmtId="0" fontId="32" fillId="7" borderId="60" xfId="0" applyFont="1" applyFill="1" applyBorder="1" applyAlignment="1">
      <alignment vertical="center" wrapText="1"/>
    </xf>
    <xf numFmtId="0" fontId="7" fillId="7" borderId="60" xfId="0" applyFont="1" applyFill="1" applyBorder="1" applyAlignment="1">
      <alignment wrapText="1"/>
    </xf>
    <xf numFmtId="0" fontId="19" fillId="2" borderId="0" xfId="0" applyFont="1" applyFill="1" applyAlignment="1">
      <alignment vertical="center" wrapText="1"/>
    </xf>
    <xf numFmtId="0" fontId="0" fillId="2" borderId="0" xfId="0" applyFill="1" applyAlignment="1">
      <alignment wrapText="1"/>
    </xf>
    <xf numFmtId="0" fontId="14" fillId="2" borderId="0" xfId="0" applyFont="1" applyFill="1" applyAlignment="1">
      <alignment vertical="center" wrapText="1"/>
    </xf>
    <xf numFmtId="0" fontId="13" fillId="2" borderId="0" xfId="0" applyFont="1" applyFill="1" applyAlignment="1">
      <alignment vertical="center" wrapText="1"/>
    </xf>
    <xf numFmtId="0" fontId="2" fillId="0" borderId="0" xfId="0" applyFont="1" applyAlignment="1">
      <alignment horizontal="left" vertical="top" wrapText="1"/>
    </xf>
    <xf numFmtId="0" fontId="2" fillId="0" borderId="0" xfId="0" applyFont="1" applyAlignment="1">
      <alignment wrapText="1"/>
    </xf>
    <xf numFmtId="0" fontId="2" fillId="2" borderId="0" xfId="1" applyNumberFormat="1" applyFont="1" applyFill="1" applyBorder="1" applyAlignment="1">
      <alignment horizontal="left" vertical="top" wrapText="1"/>
    </xf>
    <xf numFmtId="0" fontId="18" fillId="0" borderId="0" xfId="0" applyFont="1" applyAlignment="1">
      <alignment wrapText="1"/>
    </xf>
    <xf numFmtId="0" fontId="18" fillId="2" borderId="0" xfId="1" applyNumberFormat="1" applyFont="1" applyFill="1" applyBorder="1" applyAlignment="1">
      <alignment vertical="center" wrapText="1"/>
    </xf>
    <xf numFmtId="0" fontId="18" fillId="0" borderId="0" xfId="0" applyFont="1" applyAlignment="1">
      <alignment vertical="center" wrapText="1"/>
    </xf>
    <xf numFmtId="0" fontId="2" fillId="2" borderId="0" xfId="0" applyFont="1" applyFill="1" applyAlignment="1">
      <alignment vertical="top" wrapText="1"/>
    </xf>
    <xf numFmtId="0" fontId="1" fillId="2" borderId="0" xfId="0" applyFont="1" applyFill="1" applyAlignment="1">
      <alignment horizontal="left" wrapText="1"/>
    </xf>
    <xf numFmtId="0" fontId="0" fillId="2" borderId="93" xfId="0" applyFill="1" applyBorder="1" applyAlignment="1">
      <alignment vertical="center" wrapText="1"/>
    </xf>
    <xf numFmtId="0" fontId="0" fillId="0" borderId="122" xfId="0" applyBorder="1" applyAlignment="1">
      <alignment vertical="center" wrapText="1"/>
    </xf>
    <xf numFmtId="0" fontId="0" fillId="0" borderId="94" xfId="0" applyBorder="1" applyAlignment="1">
      <alignment vertical="center" wrapText="1"/>
    </xf>
    <xf numFmtId="0" fontId="1" fillId="4" borderId="123" xfId="0" applyFont="1" applyFill="1" applyBorder="1" applyAlignment="1">
      <alignment horizontal="center" vertical="center" wrapText="1"/>
    </xf>
    <xf numFmtId="0" fontId="0" fillId="4" borderId="123" xfId="0" applyFill="1" applyBorder="1" applyAlignment="1">
      <alignment horizontal="center" vertical="center" wrapText="1"/>
    </xf>
    <xf numFmtId="0" fontId="1" fillId="2" borderId="123" xfId="0" applyFont="1" applyFill="1" applyBorder="1" applyAlignment="1">
      <alignment horizontal="center" vertical="center"/>
    </xf>
    <xf numFmtId="0" fontId="0" fillId="2" borderId="123" xfId="0" applyFill="1" applyBorder="1" applyAlignment="1">
      <alignment horizontal="center" vertical="center"/>
    </xf>
    <xf numFmtId="0" fontId="0" fillId="2" borderId="127" xfId="0" applyFill="1" applyBorder="1" applyAlignment="1">
      <alignment horizontal="center" vertical="center"/>
    </xf>
    <xf numFmtId="0" fontId="1" fillId="2" borderId="125" xfId="0" applyFont="1" applyFill="1" applyBorder="1" applyAlignment="1">
      <alignment horizontal="center" vertical="center"/>
    </xf>
    <xf numFmtId="0" fontId="0" fillId="2" borderId="125" xfId="0" applyFill="1" applyBorder="1" applyAlignment="1">
      <alignment horizontal="center" vertical="center"/>
    </xf>
    <xf numFmtId="0" fontId="0" fillId="2" borderId="128" xfId="0" applyFill="1" applyBorder="1" applyAlignment="1">
      <alignment horizontal="center" vertical="center"/>
    </xf>
    <xf numFmtId="0" fontId="6" fillId="7" borderId="75" xfId="0" applyFont="1" applyFill="1" applyBorder="1" applyAlignment="1">
      <alignment vertical="center" wrapText="1"/>
    </xf>
    <xf numFmtId="0" fontId="0" fillId="7" borderId="76" xfId="0" applyFill="1" applyBorder="1" applyAlignment="1">
      <alignment vertical="center" wrapText="1"/>
    </xf>
    <xf numFmtId="0" fontId="0" fillId="7" borderId="56" xfId="0" applyFill="1" applyBorder="1" applyAlignment="1">
      <alignment vertical="center" wrapText="1"/>
    </xf>
    <xf numFmtId="0" fontId="0" fillId="7" borderId="57" xfId="0" applyFill="1" applyBorder="1" applyAlignment="1">
      <alignment vertical="center" wrapText="1"/>
    </xf>
    <xf numFmtId="0" fontId="1" fillId="11" borderId="144" xfId="0" applyFont="1" applyFill="1" applyBorder="1" applyAlignment="1">
      <alignment horizontal="center" vertical="center"/>
    </xf>
    <xf numFmtId="0" fontId="0" fillId="11" borderId="123" xfId="0" applyFill="1" applyBorder="1" applyAlignment="1">
      <alignment horizontal="center" vertical="center"/>
    </xf>
    <xf numFmtId="0" fontId="1" fillId="11" borderId="130" xfId="0" applyFont="1" applyFill="1" applyBorder="1" applyAlignment="1">
      <alignment horizontal="center" vertical="center"/>
    </xf>
    <xf numFmtId="0" fontId="1" fillId="6" borderId="123" xfId="0" applyFont="1" applyFill="1" applyBorder="1" applyAlignment="1">
      <alignment horizontal="center" vertical="center" wrapText="1"/>
    </xf>
    <xf numFmtId="0" fontId="0" fillId="6" borderId="123" xfId="0" applyFill="1" applyBorder="1" applyAlignment="1">
      <alignment horizontal="center" vertical="center" wrapText="1"/>
    </xf>
    <xf numFmtId="0" fontId="1" fillId="6" borderId="123" xfId="0" applyFont="1" applyFill="1" applyBorder="1" applyAlignment="1">
      <alignment horizontal="center" vertical="center"/>
    </xf>
    <xf numFmtId="0" fontId="0" fillId="6" borderId="123" xfId="0" applyFill="1" applyBorder="1" applyAlignment="1">
      <alignment horizontal="center" vertical="center"/>
    </xf>
    <xf numFmtId="0" fontId="1" fillId="0" borderId="101" xfId="0" applyFont="1" applyBorder="1" applyAlignment="1">
      <alignment horizontal="center" vertical="center" textRotation="90" wrapText="1"/>
    </xf>
    <xf numFmtId="0" fontId="0" fillId="0" borderId="101" xfId="0" applyBorder="1" applyAlignment="1">
      <alignment horizontal="center" vertical="center" textRotation="90" wrapText="1"/>
    </xf>
    <xf numFmtId="0" fontId="0" fillId="0" borderId="103" xfId="0" applyBorder="1" applyAlignment="1">
      <alignment horizontal="center" vertical="center" textRotation="90" wrapText="1"/>
    </xf>
    <xf numFmtId="0" fontId="1" fillId="5" borderId="123" xfId="0" applyFont="1" applyFill="1" applyBorder="1" applyAlignment="1">
      <alignment horizontal="center" vertical="center"/>
    </xf>
    <xf numFmtId="0" fontId="0" fillId="5" borderId="123" xfId="0" applyFill="1" applyBorder="1" applyAlignment="1">
      <alignment horizontal="center" vertical="center"/>
    </xf>
    <xf numFmtId="0" fontId="1" fillId="4" borderId="125" xfId="0" applyFont="1" applyFill="1" applyBorder="1" applyAlignment="1">
      <alignment horizontal="center" vertical="center"/>
    </xf>
    <xf numFmtId="0" fontId="0" fillId="4" borderId="125" xfId="0" applyFill="1" applyBorder="1" applyAlignment="1">
      <alignment horizontal="center" vertical="center"/>
    </xf>
    <xf numFmtId="0" fontId="1" fillId="2" borderId="137" xfId="0" applyFont="1" applyFill="1" applyBorder="1" applyAlignment="1">
      <alignment horizontal="center" vertical="center"/>
    </xf>
    <xf numFmtId="0" fontId="1" fillId="2" borderId="95" xfId="0" applyFont="1" applyFill="1" applyBorder="1" applyAlignment="1">
      <alignment horizontal="center" vertical="center"/>
    </xf>
    <xf numFmtId="0" fontId="1" fillId="2" borderId="138" xfId="0" applyFont="1" applyFill="1" applyBorder="1" applyAlignment="1">
      <alignment horizontal="center" vertical="center"/>
    </xf>
    <xf numFmtId="0" fontId="2" fillId="2" borderId="0" xfId="1" applyFont="1" applyFill="1" applyAlignment="1">
      <alignment horizontal="left" vertical="top"/>
    </xf>
    <xf numFmtId="0" fontId="6" fillId="7" borderId="55" xfId="0" applyFont="1" applyFill="1" applyBorder="1" applyAlignment="1">
      <alignment vertical="top" wrapText="1"/>
    </xf>
    <xf numFmtId="0" fontId="6" fillId="7" borderId="56" xfId="0" applyFont="1" applyFill="1" applyBorder="1" applyAlignment="1">
      <alignment vertical="top" wrapText="1"/>
    </xf>
    <xf numFmtId="0" fontId="6" fillId="7" borderId="57" xfId="0" applyFont="1" applyFill="1" applyBorder="1" applyAlignment="1">
      <alignment vertical="top" wrapText="1"/>
    </xf>
    <xf numFmtId="0" fontId="1" fillId="2" borderId="9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90" xfId="0" applyFont="1" applyFill="1" applyBorder="1" applyAlignment="1">
      <alignment horizontal="center" vertical="center" wrapText="1"/>
    </xf>
    <xf numFmtId="0" fontId="6" fillId="7" borderId="117" xfId="0" applyFont="1" applyFill="1" applyBorder="1" applyAlignment="1">
      <alignment horizontal="left" vertical="center" wrapText="1"/>
    </xf>
    <xf numFmtId="0" fontId="6" fillId="7" borderId="14" xfId="0" applyFont="1" applyFill="1" applyBorder="1" applyAlignment="1">
      <alignment horizontal="left" vertical="center" wrapText="1"/>
    </xf>
    <xf numFmtId="0" fontId="1" fillId="0" borderId="102" xfId="0" applyFont="1" applyBorder="1" applyAlignment="1">
      <alignment horizontal="center" vertical="center" textRotation="90"/>
    </xf>
    <xf numFmtId="0" fontId="1" fillId="0" borderId="101" xfId="0" applyFont="1" applyBorder="1" applyAlignment="1">
      <alignment horizontal="center" vertical="center" textRotation="90"/>
    </xf>
    <xf numFmtId="0" fontId="1" fillId="2" borderId="11" xfId="0" applyFont="1" applyFill="1" applyBorder="1" applyAlignment="1">
      <alignment horizontal="center" vertical="center" textRotation="90"/>
    </xf>
    <xf numFmtId="0" fontId="1" fillId="2" borderId="14" xfId="0" applyFont="1" applyFill="1" applyBorder="1" applyAlignment="1">
      <alignment horizontal="center" vertical="center" textRotation="90"/>
    </xf>
    <xf numFmtId="0" fontId="1" fillId="2" borderId="72"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73" xfId="0" applyFont="1" applyFill="1" applyBorder="1" applyAlignment="1">
      <alignment horizontal="center" vertical="center"/>
    </xf>
    <xf numFmtId="0" fontId="1" fillId="2" borderId="117"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00" xfId="0" applyFont="1" applyFill="1" applyBorder="1" applyAlignment="1">
      <alignment horizontal="center" vertical="center"/>
    </xf>
    <xf numFmtId="0" fontId="1" fillId="2" borderId="74" xfId="0" applyFont="1" applyFill="1" applyBorder="1" applyAlignment="1">
      <alignment horizontal="center" vertical="center" wrapText="1"/>
    </xf>
    <xf numFmtId="0" fontId="0" fillId="0" borderId="74" xfId="0" applyBorder="1" applyAlignment="1">
      <alignment horizontal="center" vertical="center"/>
    </xf>
    <xf numFmtId="0" fontId="1" fillId="9" borderId="59" xfId="0" applyFont="1" applyFill="1" applyBorder="1" applyAlignment="1">
      <alignment horizontal="center" vertical="center" wrapText="1"/>
    </xf>
    <xf numFmtId="0" fontId="1" fillId="9" borderId="60" xfId="0" applyFont="1" applyFill="1" applyBorder="1" applyAlignment="1">
      <alignment horizontal="center" vertical="center" wrapText="1"/>
    </xf>
    <xf numFmtId="0" fontId="1" fillId="9" borderId="61" xfId="0" applyFont="1" applyFill="1" applyBorder="1" applyAlignment="1">
      <alignment horizontal="center" vertical="center" wrapText="1"/>
    </xf>
    <xf numFmtId="0" fontId="1" fillId="4" borderId="63" xfId="0" applyFont="1" applyFill="1" applyBorder="1" applyAlignment="1">
      <alignment horizontal="center" vertical="center"/>
    </xf>
    <xf numFmtId="0" fontId="0" fillId="4" borderId="63" xfId="0" applyFill="1" applyBorder="1" applyAlignment="1">
      <alignment horizontal="center" vertical="center"/>
    </xf>
    <xf numFmtId="0" fontId="1" fillId="4" borderId="84" xfId="0" applyFont="1" applyFill="1" applyBorder="1" applyAlignment="1">
      <alignment horizontal="center" vertical="center"/>
    </xf>
    <xf numFmtId="0" fontId="0" fillId="4" borderId="84" xfId="0" applyFill="1" applyBorder="1" applyAlignment="1">
      <alignment horizontal="center" vertical="center"/>
    </xf>
    <xf numFmtId="0" fontId="1" fillId="2" borderId="63" xfId="0" applyFont="1" applyFill="1" applyBorder="1" applyAlignment="1">
      <alignment horizontal="center" vertical="center"/>
    </xf>
    <xf numFmtId="0" fontId="0" fillId="2" borderId="63" xfId="0" applyFill="1" applyBorder="1" applyAlignment="1">
      <alignment horizontal="center" vertical="center"/>
    </xf>
    <xf numFmtId="0" fontId="0" fillId="2" borderId="66" xfId="0" applyFill="1" applyBorder="1" applyAlignment="1">
      <alignment horizontal="center" vertical="center"/>
    </xf>
    <xf numFmtId="0" fontId="1" fillId="2" borderId="84" xfId="0" applyFont="1" applyFill="1" applyBorder="1" applyAlignment="1">
      <alignment horizontal="center" vertical="center"/>
    </xf>
    <xf numFmtId="0" fontId="0" fillId="2" borderId="84" xfId="0" applyFill="1" applyBorder="1" applyAlignment="1">
      <alignment horizontal="center" vertical="center"/>
    </xf>
    <xf numFmtId="0" fontId="0" fillId="2" borderId="85" xfId="0" applyFill="1" applyBorder="1" applyAlignment="1">
      <alignment horizontal="center" vertical="center"/>
    </xf>
    <xf numFmtId="0" fontId="0" fillId="2" borderId="0" xfId="0" applyFill="1" applyAlignment="1">
      <alignment vertical="center" wrapText="1"/>
    </xf>
    <xf numFmtId="44" fontId="31" fillId="7" borderId="0" xfId="3" applyFont="1" applyFill="1" applyAlignment="1">
      <alignment vertical="center"/>
    </xf>
    <xf numFmtId="0" fontId="31" fillId="7" borderId="0" xfId="0" applyFont="1" applyFill="1" applyAlignment="1">
      <alignment horizontal="right" vertical="center"/>
    </xf>
    <xf numFmtId="0" fontId="0" fillId="0" borderId="0" xfId="0" applyAlignment="1">
      <alignment vertical="center" wrapText="1"/>
    </xf>
    <xf numFmtId="0" fontId="0" fillId="0" borderId="0" xfId="0" applyAlignment="1">
      <alignment wrapText="1"/>
    </xf>
    <xf numFmtId="0" fontId="1" fillId="0" borderId="78" xfId="0" applyFont="1" applyBorder="1" applyAlignment="1">
      <alignment horizontal="center" vertical="center" textRotation="90" wrapText="1"/>
    </xf>
    <xf numFmtId="0" fontId="0" fillId="0" borderId="78" xfId="0" applyBorder="1" applyAlignment="1">
      <alignment horizontal="center" vertical="center" textRotation="90" wrapText="1"/>
    </xf>
    <xf numFmtId="0" fontId="0" fillId="0" borderId="80" xfId="0" applyBorder="1" applyAlignment="1">
      <alignment horizontal="center" vertical="center" textRotation="90" wrapText="1"/>
    </xf>
    <xf numFmtId="0" fontId="1" fillId="11" borderId="71" xfId="0" applyFont="1" applyFill="1" applyBorder="1" applyAlignment="1">
      <alignment horizontal="center" vertical="center"/>
    </xf>
    <xf numFmtId="0" fontId="0" fillId="11" borderId="63" xfId="0" applyFill="1" applyBorder="1" applyAlignment="1">
      <alignment horizontal="center" vertical="center"/>
    </xf>
    <xf numFmtId="0" fontId="1" fillId="11" borderId="82" xfId="0" applyFont="1" applyFill="1" applyBorder="1" applyAlignment="1">
      <alignment horizontal="center" vertical="center"/>
    </xf>
    <xf numFmtId="0" fontId="0" fillId="11" borderId="84" xfId="0" applyFill="1" applyBorder="1" applyAlignment="1">
      <alignment horizontal="center" vertical="center"/>
    </xf>
    <xf numFmtId="0" fontId="1" fillId="6" borderId="63" xfId="0" applyFont="1" applyFill="1" applyBorder="1" applyAlignment="1">
      <alignment horizontal="center" vertical="center" wrapText="1"/>
    </xf>
    <xf numFmtId="0" fontId="0" fillId="6" borderId="63" xfId="0" applyFill="1" applyBorder="1" applyAlignment="1">
      <alignment horizontal="center" vertical="center" wrapText="1"/>
    </xf>
    <xf numFmtId="0" fontId="1" fillId="6" borderId="63" xfId="0" applyFont="1" applyFill="1" applyBorder="1" applyAlignment="1">
      <alignment horizontal="center" vertical="center"/>
    </xf>
    <xf numFmtId="0" fontId="0" fillId="6" borderId="63" xfId="0" applyFill="1" applyBorder="1" applyAlignment="1">
      <alignment horizontal="center" vertical="center"/>
    </xf>
    <xf numFmtId="0" fontId="1" fillId="6" borderId="84" xfId="0" applyFont="1" applyFill="1" applyBorder="1" applyAlignment="1">
      <alignment horizontal="center" vertical="center"/>
    </xf>
    <xf numFmtId="0" fontId="0" fillId="6" borderId="84" xfId="0" applyFill="1" applyBorder="1" applyAlignment="1">
      <alignment horizontal="center" vertical="center"/>
    </xf>
    <xf numFmtId="0" fontId="1" fillId="5" borderId="63" xfId="0" applyFont="1" applyFill="1" applyBorder="1" applyAlignment="1">
      <alignment horizontal="center" vertical="center"/>
    </xf>
    <xf numFmtId="0" fontId="0" fillId="5" borderId="63" xfId="0" applyFill="1" applyBorder="1" applyAlignment="1">
      <alignment horizontal="center" vertical="center"/>
    </xf>
    <xf numFmtId="0" fontId="1" fillId="5" borderId="84" xfId="0" applyFont="1" applyFill="1" applyBorder="1" applyAlignment="1">
      <alignment horizontal="center" vertical="center"/>
    </xf>
    <xf numFmtId="0" fontId="0" fillId="5" borderId="84" xfId="0" applyFill="1" applyBorder="1" applyAlignment="1">
      <alignment horizontal="center" vertical="center"/>
    </xf>
    <xf numFmtId="0" fontId="1" fillId="4" borderId="63" xfId="0" applyFont="1" applyFill="1" applyBorder="1" applyAlignment="1">
      <alignment horizontal="center" vertical="center" wrapText="1"/>
    </xf>
    <xf numFmtId="0" fontId="0" fillId="4" borderId="63" xfId="0" applyFill="1" applyBorder="1" applyAlignment="1">
      <alignment horizontal="center" vertical="center" wrapText="1"/>
    </xf>
    <xf numFmtId="0" fontId="2" fillId="2" borderId="0" xfId="1" applyFont="1" applyFill="1" applyAlignment="1">
      <alignment horizontal="left" vertical="top" wrapText="1"/>
    </xf>
    <xf numFmtId="0" fontId="5" fillId="2" borderId="0" xfId="1" applyFont="1" applyFill="1" applyAlignment="1">
      <alignment horizontal="left" vertical="top" wrapText="1"/>
    </xf>
    <xf numFmtId="0" fontId="31" fillId="7" borderId="0" xfId="0" applyFont="1" applyFill="1" applyAlignment="1">
      <alignment horizontal="left" vertical="center"/>
    </xf>
    <xf numFmtId="0" fontId="1" fillId="2" borderId="102" xfId="0" applyFont="1" applyFill="1" applyBorder="1" applyAlignment="1">
      <alignment horizontal="center" vertical="center" textRotation="90"/>
    </xf>
    <xf numFmtId="0" fontId="1" fillId="2" borderId="101" xfId="0" applyFont="1" applyFill="1" applyBorder="1" applyAlignment="1">
      <alignment horizontal="center" vertical="center" textRotation="90"/>
    </xf>
    <xf numFmtId="0" fontId="1" fillId="2" borderId="0" xfId="0" applyFont="1" applyFill="1" applyAlignment="1">
      <alignment horizontal="center" vertical="center"/>
    </xf>
    <xf numFmtId="0" fontId="1" fillId="2" borderId="108" xfId="0" applyFont="1" applyFill="1" applyBorder="1" applyAlignment="1">
      <alignment horizontal="center" vertical="center"/>
    </xf>
    <xf numFmtId="0" fontId="1" fillId="11" borderId="111" xfId="0" applyFont="1" applyFill="1" applyBorder="1" applyAlignment="1">
      <alignment horizontal="center" vertical="center"/>
    </xf>
    <xf numFmtId="0" fontId="0" fillId="7" borderId="77" xfId="0" applyFill="1" applyBorder="1" applyAlignment="1">
      <alignment vertical="center" wrapText="1"/>
    </xf>
    <xf numFmtId="0" fontId="6" fillId="7" borderId="55" xfId="0" applyFont="1" applyFill="1" applyBorder="1" applyAlignment="1">
      <alignment vertical="center" wrapText="1"/>
    </xf>
    <xf numFmtId="0" fontId="6" fillId="7" borderId="56" xfId="0" applyFont="1" applyFill="1" applyBorder="1" applyAlignment="1">
      <alignment wrapText="1"/>
    </xf>
    <xf numFmtId="0" fontId="6" fillId="7" borderId="57" xfId="0" applyFont="1" applyFill="1" applyBorder="1" applyAlignment="1">
      <alignment wrapText="1"/>
    </xf>
    <xf numFmtId="0" fontId="1" fillId="2" borderId="113" xfId="0" applyFont="1" applyFill="1" applyBorder="1" applyAlignment="1">
      <alignment horizontal="center" vertical="center" wrapText="1"/>
    </xf>
    <xf numFmtId="0" fontId="0" fillId="0" borderId="113" xfId="0" applyBorder="1" applyAlignment="1">
      <alignment horizontal="center" vertical="center"/>
    </xf>
    <xf numFmtId="0" fontId="1" fillId="11" borderId="120" xfId="0" applyFont="1" applyFill="1" applyBorder="1" applyAlignment="1">
      <alignment horizontal="center" vertical="center"/>
    </xf>
    <xf numFmtId="0" fontId="1" fillId="0" borderId="72" xfId="0" applyFont="1" applyBorder="1" applyAlignment="1">
      <alignment horizontal="center" vertical="center" textRotation="90"/>
    </xf>
    <xf numFmtId="0" fontId="1" fillId="0" borderId="58" xfId="0" applyFont="1" applyBorder="1" applyAlignment="1">
      <alignment horizontal="center" vertical="center" textRotation="90"/>
    </xf>
    <xf numFmtId="0" fontId="35" fillId="12" borderId="157" xfId="0" applyFont="1" applyFill="1" applyBorder="1" applyAlignment="1">
      <alignment vertical="center" wrapText="1"/>
    </xf>
    <xf numFmtId="0" fontId="35" fillId="12" borderId="158" xfId="0" applyFont="1" applyFill="1" applyBorder="1" applyAlignment="1">
      <alignment vertical="center" wrapText="1"/>
    </xf>
    <xf numFmtId="0" fontId="35" fillId="12" borderId="55" xfId="0" applyFont="1" applyFill="1" applyBorder="1" applyAlignment="1">
      <alignment horizontal="center" vertical="center" wrapText="1"/>
    </xf>
    <xf numFmtId="0" fontId="35" fillId="12" borderId="56" xfId="0" applyFont="1" applyFill="1" applyBorder="1" applyAlignment="1">
      <alignment horizontal="center" vertical="center" wrapText="1"/>
    </xf>
    <xf numFmtId="0" fontId="35" fillId="12" borderId="57" xfId="0" applyFont="1" applyFill="1" applyBorder="1" applyAlignment="1">
      <alignment horizontal="center" vertical="center" wrapText="1"/>
    </xf>
    <xf numFmtId="0" fontId="35" fillId="12" borderId="163" xfId="0" applyFont="1" applyFill="1" applyBorder="1" applyAlignment="1">
      <alignment horizontal="center" vertical="center" wrapText="1"/>
    </xf>
    <xf numFmtId="0" fontId="35" fillId="12" borderId="164" xfId="0" applyFont="1" applyFill="1" applyBorder="1" applyAlignment="1">
      <alignment horizontal="center" vertical="center" wrapText="1"/>
    </xf>
    <xf numFmtId="0" fontId="35" fillId="12" borderId="167" xfId="0" applyFont="1" applyFill="1" applyBorder="1" applyAlignment="1">
      <alignment horizontal="center" vertical="center" wrapText="1"/>
    </xf>
    <xf numFmtId="0" fontId="35" fillId="12" borderId="159" xfId="0" applyFont="1" applyFill="1" applyBorder="1" applyAlignment="1">
      <alignment vertical="center" wrapText="1"/>
    </xf>
    <xf numFmtId="0" fontId="35" fillId="12" borderId="165" xfId="0" applyFont="1" applyFill="1" applyBorder="1" applyAlignment="1">
      <alignment vertical="center" wrapText="1"/>
    </xf>
    <xf numFmtId="0" fontId="35" fillId="12" borderId="166" xfId="0" applyFont="1" applyFill="1" applyBorder="1" applyAlignment="1">
      <alignment vertical="center" wrapText="1"/>
    </xf>
    <xf numFmtId="0" fontId="35" fillId="12" borderId="169" xfId="0" applyFont="1" applyFill="1" applyBorder="1" applyAlignment="1">
      <alignment vertical="center" wrapText="1"/>
    </xf>
    <xf numFmtId="0" fontId="2" fillId="14" borderId="0" xfId="0" quotePrefix="1" applyFont="1" applyFill="1" applyAlignment="1">
      <alignment horizontal="left" vertical="top" wrapText="1"/>
    </xf>
    <xf numFmtId="0" fontId="35" fillId="12" borderId="157" xfId="0" applyFont="1" applyFill="1" applyBorder="1" applyAlignment="1">
      <alignment horizontal="center" vertical="center" wrapText="1"/>
    </xf>
    <xf numFmtId="0" fontId="35" fillId="12" borderId="158" xfId="0" applyFont="1" applyFill="1" applyBorder="1" applyAlignment="1">
      <alignment horizontal="center" vertical="center" wrapText="1"/>
    </xf>
    <xf numFmtId="0" fontId="35" fillId="12" borderId="58" xfId="0" applyFont="1" applyFill="1" applyBorder="1" applyAlignment="1">
      <alignment horizontal="center" vertical="center" wrapText="1"/>
    </xf>
    <xf numFmtId="0" fontId="35" fillId="12" borderId="0" xfId="0" applyFont="1" applyFill="1" applyAlignment="1">
      <alignment horizontal="center" vertical="center" wrapText="1"/>
    </xf>
    <xf numFmtId="0" fontId="35" fillId="12" borderId="108" xfId="0" applyFont="1" applyFill="1" applyBorder="1" applyAlignment="1">
      <alignment horizontal="center" vertical="center" wrapText="1"/>
    </xf>
    <xf numFmtId="0" fontId="2" fillId="14" borderId="0" xfId="0" applyFont="1" applyFill="1" applyAlignment="1">
      <alignment horizontal="left" vertical="top"/>
    </xf>
    <xf numFmtId="49" fontId="2" fillId="14" borderId="0" xfId="0" quotePrefix="1" applyNumberFormat="1" applyFont="1" applyFill="1" applyAlignment="1">
      <alignment horizontal="left" vertical="top" wrapText="1"/>
    </xf>
    <xf numFmtId="49" fontId="2" fillId="14" borderId="0" xfId="0" applyNumberFormat="1" applyFont="1" applyFill="1" applyAlignment="1">
      <alignment horizontal="left" vertical="top" wrapText="1"/>
    </xf>
    <xf numFmtId="0" fontId="2" fillId="14" borderId="0" xfId="0" applyFont="1" applyFill="1" applyAlignment="1">
      <alignment horizontal="left" vertical="top" wrapText="1"/>
    </xf>
    <xf numFmtId="0" fontId="35" fillId="12" borderId="146" xfId="0" applyFont="1" applyFill="1" applyBorder="1" applyAlignment="1">
      <alignment horizontal="center" vertical="center" wrapText="1"/>
    </xf>
    <xf numFmtId="0" fontId="35" fillId="12" borderId="147" xfId="0" applyFont="1" applyFill="1" applyBorder="1" applyAlignment="1">
      <alignment horizontal="center" vertical="center" wrapText="1"/>
    </xf>
    <xf numFmtId="0" fontId="35" fillId="12" borderId="153" xfId="0" applyFont="1" applyFill="1" applyBorder="1" applyAlignment="1">
      <alignment horizontal="center" vertical="center" wrapText="1"/>
    </xf>
    <xf numFmtId="0" fontId="35" fillId="12" borderId="148" xfId="0" applyFont="1" applyFill="1" applyBorder="1" applyAlignment="1">
      <alignment horizontal="center" vertical="center" wrapText="1"/>
    </xf>
    <xf numFmtId="0" fontId="35" fillId="12" borderId="145" xfId="0" applyFont="1" applyFill="1" applyBorder="1" applyAlignment="1">
      <alignment horizontal="center" vertical="center" wrapText="1"/>
    </xf>
    <xf numFmtId="0" fontId="35" fillId="12" borderId="154" xfId="0" applyFont="1" applyFill="1" applyBorder="1" applyAlignment="1">
      <alignment horizontal="center" vertical="center" wrapText="1"/>
    </xf>
    <xf numFmtId="0" fontId="6" fillId="7" borderId="170" xfId="0" applyFont="1" applyFill="1" applyBorder="1" applyAlignment="1">
      <alignment horizontal="center" vertical="center" wrapText="1"/>
    </xf>
    <xf numFmtId="0" fontId="6" fillId="7" borderId="171" xfId="0" applyFont="1" applyFill="1" applyBorder="1" applyAlignment="1">
      <alignment horizontal="center" vertical="center" wrapText="1"/>
    </xf>
    <xf numFmtId="0" fontId="6" fillId="7" borderId="172" xfId="0" applyFont="1" applyFill="1" applyBorder="1" applyAlignment="1">
      <alignment horizontal="center" vertical="center" wrapText="1"/>
    </xf>
    <xf numFmtId="0" fontId="1" fillId="4" borderId="18" xfId="0" applyFont="1" applyFill="1" applyBorder="1" applyAlignment="1">
      <alignment vertical="center" wrapText="1"/>
    </xf>
    <xf numFmtId="0" fontId="0" fillId="4" borderId="19" xfId="0" applyFill="1" applyBorder="1" applyAlignment="1">
      <alignment vertical="center" wrapText="1"/>
    </xf>
    <xf numFmtId="0" fontId="0" fillId="4" borderId="20" xfId="0" applyFill="1" applyBorder="1" applyAlignment="1">
      <alignment vertical="center" wrapText="1"/>
    </xf>
    <xf numFmtId="0" fontId="6" fillId="7" borderId="28"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7" fillId="7" borderId="29"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6" fillId="7" borderId="38"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7" fillId="7" borderId="11" xfId="0" applyFont="1" applyFill="1" applyBorder="1" applyAlignment="1">
      <alignment wrapText="1"/>
    </xf>
    <xf numFmtId="0" fontId="7" fillId="7" borderId="12" xfId="0" applyFont="1" applyFill="1" applyBorder="1" applyAlignment="1">
      <alignment wrapText="1"/>
    </xf>
    <xf numFmtId="0" fontId="6" fillId="7" borderId="35" xfId="0" applyFont="1" applyFill="1" applyBorder="1" applyAlignment="1">
      <alignment horizontal="center" vertical="center" wrapText="1"/>
    </xf>
    <xf numFmtId="0" fontId="7" fillId="7" borderId="36" xfId="0" applyFont="1" applyFill="1" applyBorder="1" applyAlignment="1">
      <alignment horizontal="center" vertical="center" wrapText="1"/>
    </xf>
    <xf numFmtId="0" fontId="7" fillId="7" borderId="40"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0" fillId="2" borderId="0" xfId="0" applyFill="1" applyAlignment="1">
      <alignment horizontal="left"/>
    </xf>
    <xf numFmtId="0" fontId="7" fillId="7" borderId="175" xfId="0" applyFont="1" applyFill="1" applyBorder="1" applyAlignment="1">
      <alignment horizontal="center" vertical="center" wrapText="1"/>
    </xf>
    <xf numFmtId="0" fontId="2" fillId="2" borderId="13" xfId="0" applyFont="1" applyFill="1" applyBorder="1" applyAlignment="1">
      <alignment wrapText="1"/>
    </xf>
    <xf numFmtId="0" fontId="0" fillId="2" borderId="14" xfId="0" applyFill="1" applyBorder="1" applyAlignment="1">
      <alignment wrapText="1"/>
    </xf>
    <xf numFmtId="0" fontId="0" fillId="0" borderId="14" xfId="0" applyBorder="1" applyAlignment="1">
      <alignment wrapText="1"/>
    </xf>
    <xf numFmtId="0" fontId="0" fillId="0" borderId="15" xfId="0" applyBorder="1" applyAlignment="1">
      <alignment wrapText="1"/>
    </xf>
    <xf numFmtId="0" fontId="6" fillId="7" borderId="33" xfId="0" applyFont="1" applyFill="1" applyBorder="1" applyAlignment="1">
      <alignment horizontal="center" vertical="center" wrapText="1"/>
    </xf>
    <xf numFmtId="0" fontId="0" fillId="2" borderId="0" xfId="0" applyFill="1"/>
    <xf numFmtId="0" fontId="21" fillId="2" borderId="10" xfId="0" applyFont="1"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4" borderId="16" xfId="0" applyFill="1" applyBorder="1" applyAlignment="1">
      <alignment vertical="center" wrapText="1"/>
    </xf>
    <xf numFmtId="0" fontId="0" fillId="4" borderId="0" xfId="0" applyFill="1" applyAlignment="1">
      <alignment vertical="center" wrapText="1"/>
    </xf>
    <xf numFmtId="0" fontId="0" fillId="4" borderId="17" xfId="0" applyFill="1" applyBorder="1" applyAlignment="1">
      <alignment vertical="center" wrapText="1"/>
    </xf>
    <xf numFmtId="0" fontId="0" fillId="2" borderId="16" xfId="0" applyFill="1" applyBorder="1" applyAlignment="1">
      <alignment vertical="center" wrapText="1"/>
    </xf>
    <xf numFmtId="0" fontId="0" fillId="0" borderId="17" xfId="0" applyBorder="1" applyAlignment="1">
      <alignment vertical="center" wrapText="1"/>
    </xf>
    <xf numFmtId="0" fontId="1" fillId="2" borderId="16" xfId="0" applyFont="1" applyFill="1" applyBorder="1" applyAlignment="1">
      <alignment vertical="center" wrapText="1"/>
    </xf>
    <xf numFmtId="0" fontId="2" fillId="2" borderId="16" xfId="0" applyFont="1" applyFill="1" applyBorder="1" applyAlignment="1">
      <alignment vertical="center" wrapText="1"/>
    </xf>
    <xf numFmtId="0" fontId="6" fillId="7" borderId="36" xfId="0" applyFont="1" applyFill="1" applyBorder="1" applyAlignment="1">
      <alignment horizontal="center" vertical="center" wrapText="1"/>
    </xf>
    <xf numFmtId="0" fontId="6" fillId="7" borderId="40" xfId="0" applyFont="1" applyFill="1" applyBorder="1" applyAlignment="1">
      <alignment horizontal="center" vertical="center" wrapText="1"/>
    </xf>
    <xf numFmtId="0" fontId="1" fillId="2" borderId="10" xfId="0" applyFont="1" applyFill="1" applyBorder="1" applyAlignment="1">
      <alignment horizontal="center" vertical="center"/>
    </xf>
    <xf numFmtId="0" fontId="0" fillId="0" borderId="11" xfId="0" applyBorder="1" applyAlignment="1">
      <alignment horizontal="center"/>
    </xf>
    <xf numFmtId="0" fontId="0" fillId="0" borderId="12" xfId="0" applyBorder="1" applyAlignment="1">
      <alignment horizontal="center"/>
    </xf>
    <xf numFmtId="0" fontId="1" fillId="5" borderId="6" xfId="0" applyFont="1" applyFill="1" applyBorder="1" applyAlignment="1">
      <alignment horizontal="center" vertical="center"/>
    </xf>
    <xf numFmtId="0" fontId="0" fillId="5" borderId="6" xfId="0" applyFill="1" applyBorder="1" applyAlignment="1">
      <alignment horizontal="center" vertical="center"/>
    </xf>
    <xf numFmtId="0" fontId="1" fillId="4" borderId="6" xfId="0" applyFont="1" applyFill="1" applyBorder="1" applyAlignment="1">
      <alignment horizontal="center" vertical="center"/>
    </xf>
    <xf numFmtId="0" fontId="0" fillId="4" borderId="6" xfId="0" applyFill="1" applyBorder="1" applyAlignment="1">
      <alignment horizontal="center" vertical="center"/>
    </xf>
    <xf numFmtId="0" fontId="1" fillId="2" borderId="6" xfId="0" applyFont="1"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1" fillId="2" borderId="16" xfId="0" applyFont="1" applyFill="1" applyBorder="1" applyAlignment="1">
      <alignment horizontal="center" vertical="top" wrapText="1"/>
    </xf>
    <xf numFmtId="0" fontId="0" fillId="0" borderId="17" xfId="0" applyBorder="1" applyAlignment="1">
      <alignment horizontal="center" vertical="top"/>
    </xf>
    <xf numFmtId="0" fontId="6" fillId="7" borderId="10" xfId="0" applyFont="1" applyFill="1" applyBorder="1" applyAlignment="1">
      <alignment vertical="top" wrapText="1"/>
    </xf>
    <xf numFmtId="0" fontId="6" fillId="7" borderId="11" xfId="0" applyFont="1" applyFill="1" applyBorder="1" applyAlignment="1">
      <alignment vertical="top" wrapText="1"/>
    </xf>
    <xf numFmtId="0" fontId="6" fillId="7" borderId="12" xfId="0" applyFont="1" applyFill="1" applyBorder="1" applyAlignment="1">
      <alignment vertical="top" wrapText="1"/>
    </xf>
    <xf numFmtId="0" fontId="6" fillId="7" borderId="18" xfId="0" applyFont="1" applyFill="1" applyBorder="1" applyAlignment="1">
      <alignment vertical="center" wrapText="1"/>
    </xf>
    <xf numFmtId="0" fontId="0" fillId="7" borderId="19" xfId="0" applyFill="1" applyBorder="1" applyAlignment="1">
      <alignment vertical="center" wrapText="1"/>
    </xf>
    <xf numFmtId="0" fontId="0" fillId="7" borderId="11" xfId="0" applyFill="1" applyBorder="1" applyAlignment="1">
      <alignment vertical="center" wrapText="1"/>
    </xf>
    <xf numFmtId="0" fontId="0" fillId="7" borderId="20" xfId="0" applyFill="1" applyBorder="1" applyAlignment="1">
      <alignment vertical="center" wrapText="1"/>
    </xf>
    <xf numFmtId="0" fontId="1" fillId="11" borderId="49" xfId="0" applyFont="1" applyFill="1" applyBorder="1" applyAlignment="1">
      <alignment horizontal="center" vertical="center"/>
    </xf>
    <xf numFmtId="0" fontId="0" fillId="11" borderId="48" xfId="0" applyFill="1" applyBorder="1" applyAlignment="1">
      <alignment horizontal="center" vertical="center"/>
    </xf>
    <xf numFmtId="0" fontId="1" fillId="6" borderId="48" xfId="0" applyFont="1" applyFill="1" applyBorder="1" applyAlignment="1">
      <alignment horizontal="center" vertical="center" wrapText="1"/>
    </xf>
    <xf numFmtId="0" fontId="0" fillId="6" borderId="48" xfId="0" applyFill="1" applyBorder="1" applyAlignment="1">
      <alignment horizontal="center" vertical="center" wrapText="1"/>
    </xf>
    <xf numFmtId="0" fontId="1" fillId="5" borderId="48" xfId="0" applyFont="1" applyFill="1" applyBorder="1" applyAlignment="1">
      <alignment horizontal="center" vertical="center"/>
    </xf>
    <xf numFmtId="0" fontId="0" fillId="5" borderId="48" xfId="0" applyFill="1" applyBorder="1" applyAlignment="1">
      <alignment horizontal="center" vertical="center"/>
    </xf>
    <xf numFmtId="0" fontId="1" fillId="5" borderId="48" xfId="0" applyFont="1" applyFill="1" applyBorder="1" applyAlignment="1">
      <alignment horizontal="center" vertical="center" wrapText="1"/>
    </xf>
    <xf numFmtId="0" fontId="0" fillId="5" borderId="48" xfId="0" applyFill="1" applyBorder="1" applyAlignment="1">
      <alignment horizontal="center" vertical="center" wrapText="1"/>
    </xf>
    <xf numFmtId="0" fontId="1" fillId="2" borderId="48" xfId="0" applyFont="1" applyFill="1" applyBorder="1" applyAlignment="1">
      <alignment horizontal="center" vertical="center"/>
    </xf>
    <xf numFmtId="0" fontId="0" fillId="2" borderId="48" xfId="0" applyFill="1" applyBorder="1" applyAlignment="1">
      <alignment horizontal="center" vertical="center"/>
    </xf>
    <xf numFmtId="0" fontId="0" fillId="2" borderId="50" xfId="0" applyFill="1" applyBorder="1" applyAlignment="1">
      <alignment horizontal="center" vertical="center"/>
    </xf>
    <xf numFmtId="0" fontId="1" fillId="6" borderId="48" xfId="0" applyFont="1" applyFill="1" applyBorder="1" applyAlignment="1">
      <alignment horizontal="center" vertical="center"/>
    </xf>
    <xf numFmtId="0" fontId="0" fillId="6" borderId="48" xfId="0" applyFill="1" applyBorder="1" applyAlignment="1">
      <alignment horizontal="center" vertical="center"/>
    </xf>
    <xf numFmtId="0" fontId="1" fillId="11" borderId="4" xfId="0" applyFont="1" applyFill="1" applyBorder="1" applyAlignment="1">
      <alignment horizontal="center" vertical="center"/>
    </xf>
    <xf numFmtId="0" fontId="0" fillId="11" borderId="6" xfId="0" applyFill="1" applyBorder="1" applyAlignment="1">
      <alignment horizontal="center" vertical="center"/>
    </xf>
    <xf numFmtId="0" fontId="1" fillId="6" borderId="6" xfId="0" applyFont="1" applyFill="1" applyBorder="1" applyAlignment="1">
      <alignment horizontal="center" vertical="center"/>
    </xf>
    <xf numFmtId="0" fontId="0" fillId="6" borderId="6" xfId="0" applyFill="1" applyBorder="1" applyAlignment="1">
      <alignment horizontal="center" vertical="center"/>
    </xf>
    <xf numFmtId="0" fontId="1" fillId="0" borderId="53" xfId="0" applyFont="1" applyBorder="1" applyAlignment="1">
      <alignment horizontal="center" vertical="center" textRotation="90" wrapText="1"/>
    </xf>
    <xf numFmtId="0" fontId="0" fillId="0" borderId="53" xfId="0" applyBorder="1" applyAlignment="1">
      <alignment horizontal="center" vertical="center" textRotation="90" wrapText="1"/>
    </xf>
    <xf numFmtId="0" fontId="0" fillId="0" borderId="23" xfId="0" applyBorder="1" applyAlignment="1">
      <alignment horizontal="center" vertical="center" textRotation="90" wrapText="1"/>
    </xf>
  </cellXfs>
  <cellStyles count="4">
    <cellStyle name="Hyperlink" xfId="1" builtinId="8"/>
    <cellStyle name="Procent" xfId="2" builtinId="5"/>
    <cellStyle name="Standaard" xfId="0" builtinId="0"/>
    <cellStyle name="Valuta" xfId="3" builtinId="4"/>
  </cellStyles>
  <dxfs count="0"/>
  <tableStyles count="0" defaultTableStyle="TableStyleMedium2" defaultPivotStyle="PivotStyleLight16"/>
  <colors>
    <mruColors>
      <color rgb="FF3B2D78"/>
      <color rgb="FFE1EBC1"/>
      <color rgb="FFF3F7E5"/>
      <color rgb="FFE2EFDA"/>
      <color rgb="FFC2D681"/>
      <color rgb="FF6CBEFE"/>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jp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oneCellAnchor>
    <xdr:from>
      <xdr:col>1</xdr:col>
      <xdr:colOff>2657472</xdr:colOff>
      <xdr:row>3</xdr:row>
      <xdr:rowOff>93889</xdr:rowOff>
    </xdr:from>
    <xdr:ext cx="6886578" cy="2411186"/>
    <xdr:sp macro="" textlink="">
      <xdr:nvSpPr>
        <xdr:cNvPr id="2" name="Tekstvak 1">
          <a:extLst>
            <a:ext uri="{FF2B5EF4-FFF2-40B4-BE49-F238E27FC236}">
              <a16:creationId xmlns:a16="http://schemas.microsoft.com/office/drawing/2014/main" id="{2CB26BAF-7E36-4741-8F96-94CD4B5D15A7}"/>
            </a:ext>
          </a:extLst>
        </xdr:cNvPr>
        <xdr:cNvSpPr txBox="1"/>
      </xdr:nvSpPr>
      <xdr:spPr>
        <a:xfrm>
          <a:off x="2733672" y="1274989"/>
          <a:ext cx="6886578" cy="24111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2000" b="1" i="0" kern="1200">
              <a:solidFill>
                <a:schemeClr val="tx1"/>
              </a:solidFill>
              <a:latin typeface="+mn-lt"/>
            </a:rPr>
            <a:t>Fair</a:t>
          </a:r>
          <a:r>
            <a:rPr lang="nl-NL" sz="2000" b="1" i="0" kern="1200" baseline="0">
              <a:solidFill>
                <a:schemeClr val="tx1"/>
              </a:solidFill>
              <a:latin typeface="+mn-lt"/>
            </a:rPr>
            <a:t> pay:</a:t>
          </a:r>
        </a:p>
        <a:p>
          <a:r>
            <a:rPr lang="nl-NL" sz="3200" b="1" i="0" kern="1200">
              <a:solidFill>
                <a:schemeClr val="tx1"/>
              </a:solidFill>
              <a:latin typeface="+mn-lt"/>
            </a:rPr>
            <a:t>Tabellen</a:t>
          </a:r>
          <a:endParaRPr lang="nl-NL" sz="3200" b="1" i="0" kern="1200" baseline="0">
            <a:solidFill>
              <a:schemeClr val="tx1"/>
            </a:solidFill>
            <a:latin typeface="+mn-lt"/>
          </a:endParaRPr>
        </a:p>
        <a:p>
          <a:r>
            <a:rPr lang="nl-NL" sz="3200" b="1" i="0">
              <a:solidFill>
                <a:schemeClr val="tx1"/>
              </a:solidFill>
              <a:effectLst/>
              <a:latin typeface="+mn-lt"/>
            </a:rPr>
            <a:t>Richtlijn zzp-starttarieven en Benchmark</a:t>
          </a:r>
          <a:r>
            <a:rPr lang="nl-NL" sz="3200" b="1" i="0" baseline="0">
              <a:solidFill>
                <a:schemeClr val="tx1"/>
              </a:solidFill>
              <a:effectLst/>
              <a:latin typeface="+mn-lt"/>
            </a:rPr>
            <a:t> </a:t>
          </a:r>
          <a:r>
            <a:rPr lang="nl-NL" sz="3200" b="1" i="0">
              <a:solidFill>
                <a:schemeClr val="tx1"/>
              </a:solidFill>
              <a:effectLst/>
              <a:latin typeface="+mn-lt"/>
            </a:rPr>
            <a:t>salarissen</a:t>
          </a:r>
          <a:br>
            <a:rPr lang="nl-NL" sz="3200" b="1" i="0">
              <a:solidFill>
                <a:schemeClr val="tx1"/>
              </a:solidFill>
              <a:effectLst/>
              <a:latin typeface="+mn-lt"/>
            </a:rPr>
          </a:br>
          <a:r>
            <a:rPr lang="nl-NL" sz="3200" b="1" i="0">
              <a:solidFill>
                <a:schemeClr val="tx1"/>
              </a:solidFill>
              <a:effectLst/>
              <a:latin typeface="+mn-lt"/>
            </a:rPr>
            <a:t>Film/AV (culturele) producties</a:t>
          </a:r>
          <a:endParaRPr lang="nl-NL" sz="3200" b="1" i="0" kern="1200">
            <a:solidFill>
              <a:schemeClr val="tx1"/>
            </a:solidFill>
            <a:latin typeface="+mn-lt"/>
          </a:endParaRPr>
        </a:p>
      </xdr:txBody>
    </xdr:sp>
    <xdr:clientData/>
  </xdr:oneCellAnchor>
  <xdr:oneCellAnchor>
    <xdr:from>
      <xdr:col>1</xdr:col>
      <xdr:colOff>2645001</xdr:colOff>
      <xdr:row>4</xdr:row>
      <xdr:rowOff>3462110</xdr:rowOff>
    </xdr:from>
    <xdr:ext cx="5016500" cy="614590"/>
    <xdr:sp macro="" textlink="">
      <xdr:nvSpPr>
        <xdr:cNvPr id="3" name="Tekstvak 2">
          <a:extLst>
            <a:ext uri="{FF2B5EF4-FFF2-40B4-BE49-F238E27FC236}">
              <a16:creationId xmlns:a16="http://schemas.microsoft.com/office/drawing/2014/main" id="{22C3D4E6-BC2D-46A0-939F-ED1F5AF656ED}"/>
            </a:ext>
          </a:extLst>
        </xdr:cNvPr>
        <xdr:cNvSpPr txBox="1"/>
      </xdr:nvSpPr>
      <xdr:spPr>
        <a:xfrm>
          <a:off x="2721201" y="4795610"/>
          <a:ext cx="5016500" cy="6145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400" b="0" i="0" kern="1200" baseline="0">
              <a:solidFill>
                <a:srgbClr val="3B2D78"/>
              </a:solidFill>
            </a:rPr>
            <a:t>November 2025</a:t>
          </a:r>
        </a:p>
        <a:p>
          <a:r>
            <a:rPr lang="nl-NL" sz="1400" b="0" i="0" kern="1200" baseline="0">
              <a:solidFill>
                <a:srgbClr val="3B2D78"/>
              </a:solidFill>
            </a:rPr>
            <a:t>Platform ACCT Ketentafel Film/AV productie</a:t>
          </a:r>
          <a:endParaRPr lang="nl-NL" sz="2400" b="1" i="1" kern="1200">
            <a:solidFill>
              <a:srgbClr val="3B2D78"/>
            </a:solidFill>
          </a:endParaRPr>
        </a:p>
      </xdr:txBody>
    </xdr:sp>
    <xdr:clientData/>
  </xdr:oneCellAnchor>
  <xdr:oneCellAnchor>
    <xdr:from>
      <xdr:col>1</xdr:col>
      <xdr:colOff>2660195</xdr:colOff>
      <xdr:row>4</xdr:row>
      <xdr:rowOff>2388054</xdr:rowOff>
    </xdr:from>
    <xdr:ext cx="6607630" cy="1117146"/>
    <xdr:sp macro="" textlink="">
      <xdr:nvSpPr>
        <xdr:cNvPr id="4" name="Tekstvak 3">
          <a:extLst>
            <a:ext uri="{FF2B5EF4-FFF2-40B4-BE49-F238E27FC236}">
              <a16:creationId xmlns:a16="http://schemas.microsoft.com/office/drawing/2014/main" id="{814D39DF-8F4A-413D-BD55-FE2B79A119EC}"/>
            </a:ext>
          </a:extLst>
        </xdr:cNvPr>
        <xdr:cNvSpPr txBox="1"/>
      </xdr:nvSpPr>
      <xdr:spPr>
        <a:xfrm>
          <a:off x="2736395" y="3721554"/>
          <a:ext cx="6607630" cy="1117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nl-NL" sz="1600" b="1">
              <a:solidFill>
                <a:srgbClr val="3B2D78"/>
              </a:solidFill>
              <a:effectLst/>
              <a:latin typeface="+mn-lt"/>
              <a:ea typeface="+mn-ea"/>
              <a:cs typeface="+mn-cs"/>
            </a:rPr>
            <a:t>Praktijkinstrument met de richtlijn voor zzp-starttarieven en benchmark</a:t>
          </a:r>
          <a:r>
            <a:rPr lang="nl-NL" sz="1600" b="1" baseline="0">
              <a:solidFill>
                <a:srgbClr val="FF0000"/>
              </a:solidFill>
              <a:effectLst/>
              <a:latin typeface="+mn-lt"/>
              <a:ea typeface="+mn-ea"/>
              <a:cs typeface="+mn-cs"/>
            </a:rPr>
            <a:t> </a:t>
          </a:r>
          <a:r>
            <a:rPr lang="nl-NL" sz="1600" b="1">
              <a:solidFill>
                <a:srgbClr val="3B2D78"/>
              </a:solidFill>
              <a:effectLst/>
              <a:latin typeface="+mn-lt"/>
              <a:ea typeface="+mn-ea"/>
              <a:cs typeface="+mn-cs"/>
            </a:rPr>
            <a:t>salarissen behorende bij het aan het Opdracht Kompas film- en AV-productie gekoppelde zwaarteniveau, voor gebruik bij onderhandeling en contractvorming</a:t>
          </a:r>
        </a:p>
      </xdr:txBody>
    </xdr:sp>
    <xdr:clientData/>
  </xdr:oneCellAnchor>
  <xdr:twoCellAnchor editAs="oneCell">
    <xdr:from>
      <xdr:col>1</xdr:col>
      <xdr:colOff>180975</xdr:colOff>
      <xdr:row>7</xdr:row>
      <xdr:rowOff>47625</xdr:rowOff>
    </xdr:from>
    <xdr:to>
      <xdr:col>1</xdr:col>
      <xdr:colOff>722539</xdr:colOff>
      <xdr:row>7</xdr:row>
      <xdr:rowOff>600529</xdr:rowOff>
    </xdr:to>
    <xdr:pic>
      <xdr:nvPicPr>
        <xdr:cNvPr id="17" name="Graphic 16">
          <a:extLst>
            <a:ext uri="{FF2B5EF4-FFF2-40B4-BE49-F238E27FC236}">
              <a16:creationId xmlns:a16="http://schemas.microsoft.com/office/drawing/2014/main" id="{538330E0-F04B-4B80-A01A-5876ACC2F44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7175" y="6076950"/>
          <a:ext cx="541564" cy="552904"/>
        </a:xfrm>
        <a:prstGeom prst="rect">
          <a:avLst/>
        </a:prstGeom>
      </xdr:spPr>
    </xdr:pic>
    <xdr:clientData/>
  </xdr:twoCellAnchor>
  <xdr:twoCellAnchor editAs="oneCell">
    <xdr:from>
      <xdr:col>1</xdr:col>
      <xdr:colOff>76200</xdr:colOff>
      <xdr:row>1</xdr:row>
      <xdr:rowOff>19050</xdr:rowOff>
    </xdr:from>
    <xdr:to>
      <xdr:col>1</xdr:col>
      <xdr:colOff>2171700</xdr:colOff>
      <xdr:row>2</xdr:row>
      <xdr:rowOff>1110</xdr:rowOff>
    </xdr:to>
    <xdr:pic>
      <xdr:nvPicPr>
        <xdr:cNvPr id="18" name="Afbeelding 17">
          <a:extLst>
            <a:ext uri="{FF2B5EF4-FFF2-40B4-BE49-F238E27FC236}">
              <a16:creationId xmlns:a16="http://schemas.microsoft.com/office/drawing/2014/main" id="{4AB341BC-E629-4D43-A50F-7863A99DF758}"/>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2745" t="17429" r="14461" b="20262"/>
        <a:stretch>
          <a:fillRect/>
        </a:stretch>
      </xdr:blipFill>
      <xdr:spPr>
        <a:xfrm>
          <a:off x="161925" y="104775"/>
          <a:ext cx="2095500" cy="1011666"/>
        </a:xfrm>
        <a:prstGeom prst="rect">
          <a:avLst/>
        </a:prstGeom>
      </xdr:spPr>
    </xdr:pic>
    <xdr:clientData/>
  </xdr:twoCellAnchor>
  <xdr:twoCellAnchor editAs="oneCell">
    <xdr:from>
      <xdr:col>1</xdr:col>
      <xdr:colOff>133350</xdr:colOff>
      <xdr:row>4</xdr:row>
      <xdr:rowOff>2857500</xdr:rowOff>
    </xdr:from>
    <xdr:to>
      <xdr:col>1</xdr:col>
      <xdr:colOff>1637350</xdr:colOff>
      <xdr:row>6</xdr:row>
      <xdr:rowOff>368749</xdr:rowOff>
    </xdr:to>
    <xdr:pic>
      <xdr:nvPicPr>
        <xdr:cNvPr id="19" name="Afbeelding 18">
          <a:extLst>
            <a:ext uri="{FF2B5EF4-FFF2-40B4-BE49-F238E27FC236}">
              <a16:creationId xmlns:a16="http://schemas.microsoft.com/office/drawing/2014/main" id="{40E3FA2B-2CDA-48B7-A719-ABF0807587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9075" y="4219575"/>
          <a:ext cx="1504000" cy="1464129"/>
        </a:xfrm>
        <a:prstGeom prst="rect">
          <a:avLst/>
        </a:prstGeom>
      </xdr:spPr>
    </xdr:pic>
    <xdr:clientData/>
  </xdr:twoCellAnchor>
  <xdr:twoCellAnchor editAs="oneCell">
    <xdr:from>
      <xdr:col>1</xdr:col>
      <xdr:colOff>2687411</xdr:colOff>
      <xdr:row>4</xdr:row>
      <xdr:rowOff>3780064</xdr:rowOff>
    </xdr:from>
    <xdr:to>
      <xdr:col>1</xdr:col>
      <xdr:colOff>4102553</xdr:colOff>
      <xdr:row>6</xdr:row>
      <xdr:rowOff>558848</xdr:rowOff>
    </xdr:to>
    <xdr:pic>
      <xdr:nvPicPr>
        <xdr:cNvPr id="20" name="Afbeelding 19">
          <a:extLst>
            <a:ext uri="{FF2B5EF4-FFF2-40B4-BE49-F238E27FC236}">
              <a16:creationId xmlns:a16="http://schemas.microsoft.com/office/drawing/2014/main" id="{D77088A0-C7DF-4505-BCD2-88E8D37861E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73136" y="5142139"/>
          <a:ext cx="1417868" cy="743910"/>
        </a:xfrm>
        <a:prstGeom prst="rect">
          <a:avLst/>
        </a:prstGeom>
      </xdr:spPr>
    </xdr:pic>
    <xdr:clientData/>
  </xdr:twoCellAnchor>
  <xdr:twoCellAnchor editAs="oneCell">
    <xdr:from>
      <xdr:col>1</xdr:col>
      <xdr:colOff>8401051</xdr:colOff>
      <xdr:row>7</xdr:row>
      <xdr:rowOff>76200</xdr:rowOff>
    </xdr:from>
    <xdr:to>
      <xdr:col>2</xdr:col>
      <xdr:colOff>533401</xdr:colOff>
      <xdr:row>7</xdr:row>
      <xdr:rowOff>610961</xdr:rowOff>
    </xdr:to>
    <xdr:pic>
      <xdr:nvPicPr>
        <xdr:cNvPr id="6" name="Afbeelding 5">
          <a:extLst>
            <a:ext uri="{FF2B5EF4-FFF2-40B4-BE49-F238E27FC236}">
              <a16:creationId xmlns:a16="http://schemas.microsoft.com/office/drawing/2014/main" id="{425A6D93-C8C7-D123-08FC-9DFFAB05BC1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477251" y="6105525"/>
          <a:ext cx="1676400" cy="53476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32</xdr:row>
      <xdr:rowOff>85725</xdr:rowOff>
    </xdr:from>
    <xdr:to>
      <xdr:col>3</xdr:col>
      <xdr:colOff>246602</xdr:colOff>
      <xdr:row>32</xdr:row>
      <xdr:rowOff>745017</xdr:rowOff>
    </xdr:to>
    <xdr:pic>
      <xdr:nvPicPr>
        <xdr:cNvPr id="3" name="Afbeelding 2">
          <a:extLst>
            <a:ext uri="{FF2B5EF4-FFF2-40B4-BE49-F238E27FC236}">
              <a16:creationId xmlns:a16="http://schemas.microsoft.com/office/drawing/2014/main" id="{D76E8FFE-8ECF-48FF-AA83-F4F6CD3845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85725" y="9467850"/>
          <a:ext cx="1418177" cy="6592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95250</xdr:colOff>
      <xdr:row>29</xdr:row>
      <xdr:rowOff>38100</xdr:rowOff>
    </xdr:from>
    <xdr:to>
      <xdr:col>2</xdr:col>
      <xdr:colOff>1411373</xdr:colOff>
      <xdr:row>29</xdr:row>
      <xdr:rowOff>697375</xdr:rowOff>
    </xdr:to>
    <xdr:pic>
      <xdr:nvPicPr>
        <xdr:cNvPr id="3" name="Afbeelding 2">
          <a:extLst>
            <a:ext uri="{FF2B5EF4-FFF2-40B4-BE49-F238E27FC236}">
              <a16:creationId xmlns:a16="http://schemas.microsoft.com/office/drawing/2014/main" id="{819F3A48-6C18-4F3B-A5D2-043D457B6B3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200025" y="12725400"/>
          <a:ext cx="1420898" cy="659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24</xdr:row>
      <xdr:rowOff>57150</xdr:rowOff>
    </xdr:from>
    <xdr:to>
      <xdr:col>3</xdr:col>
      <xdr:colOff>179967</xdr:colOff>
      <xdr:row>24</xdr:row>
      <xdr:rowOff>716482</xdr:rowOff>
    </xdr:to>
    <xdr:pic>
      <xdr:nvPicPr>
        <xdr:cNvPr id="3" name="Afbeelding 2">
          <a:extLst>
            <a:ext uri="{FF2B5EF4-FFF2-40B4-BE49-F238E27FC236}">
              <a16:creationId xmlns:a16="http://schemas.microsoft.com/office/drawing/2014/main" id="{164065B3-7776-42D7-974F-E992434EA19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85725" y="8115300"/>
          <a:ext cx="1418177" cy="6592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46</xdr:row>
      <xdr:rowOff>66675</xdr:rowOff>
    </xdr:from>
    <xdr:to>
      <xdr:col>3</xdr:col>
      <xdr:colOff>341852</xdr:colOff>
      <xdr:row>46</xdr:row>
      <xdr:rowOff>725967</xdr:rowOff>
    </xdr:to>
    <xdr:pic>
      <xdr:nvPicPr>
        <xdr:cNvPr id="3" name="Afbeelding 2">
          <a:extLst>
            <a:ext uri="{FF2B5EF4-FFF2-40B4-BE49-F238E27FC236}">
              <a16:creationId xmlns:a16="http://schemas.microsoft.com/office/drawing/2014/main" id="{B0613475-EF7E-4332-B901-8F7C1B54415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104775" y="11839575"/>
          <a:ext cx="1418177" cy="6592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xdr:colOff>
      <xdr:row>37</xdr:row>
      <xdr:rowOff>47625</xdr:rowOff>
    </xdr:from>
    <xdr:to>
      <xdr:col>3</xdr:col>
      <xdr:colOff>295628</xdr:colOff>
      <xdr:row>37</xdr:row>
      <xdr:rowOff>704196</xdr:rowOff>
    </xdr:to>
    <xdr:pic>
      <xdr:nvPicPr>
        <xdr:cNvPr id="4" name="Afbeelding 3">
          <a:extLst>
            <a:ext uri="{FF2B5EF4-FFF2-40B4-BE49-F238E27FC236}">
              <a16:creationId xmlns:a16="http://schemas.microsoft.com/office/drawing/2014/main" id="{FD01044A-35AA-499B-A617-66998272CD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57150" y="11420475"/>
          <a:ext cx="1418177" cy="6592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19</xdr:row>
      <xdr:rowOff>66675</xdr:rowOff>
    </xdr:from>
    <xdr:to>
      <xdr:col>2</xdr:col>
      <xdr:colOff>771878</xdr:colOff>
      <xdr:row>19</xdr:row>
      <xdr:rowOff>723246</xdr:rowOff>
    </xdr:to>
    <xdr:pic>
      <xdr:nvPicPr>
        <xdr:cNvPr id="3" name="Afbeelding 2">
          <a:extLst>
            <a:ext uri="{FF2B5EF4-FFF2-40B4-BE49-F238E27FC236}">
              <a16:creationId xmlns:a16="http://schemas.microsoft.com/office/drawing/2014/main" id="{61EB1BB6-543C-480F-A614-3DD5CF2E095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66675" y="4276725"/>
          <a:ext cx="1419578" cy="65657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28</xdr:row>
      <xdr:rowOff>47625</xdr:rowOff>
    </xdr:from>
    <xdr:to>
      <xdr:col>2</xdr:col>
      <xdr:colOff>819503</xdr:colOff>
      <xdr:row>28</xdr:row>
      <xdr:rowOff>704196</xdr:rowOff>
    </xdr:to>
    <xdr:pic>
      <xdr:nvPicPr>
        <xdr:cNvPr id="2" name="Afbeelding 1">
          <a:extLst>
            <a:ext uri="{FF2B5EF4-FFF2-40B4-BE49-F238E27FC236}">
              <a16:creationId xmlns:a16="http://schemas.microsoft.com/office/drawing/2014/main" id="{CC6AA826-0A2E-4A7A-A568-677D90D890D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114300" y="5238750"/>
          <a:ext cx="1419578" cy="65657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9525</xdr:colOff>
      <xdr:row>29</xdr:row>
      <xdr:rowOff>47625</xdr:rowOff>
    </xdr:from>
    <xdr:to>
      <xdr:col>2</xdr:col>
      <xdr:colOff>819503</xdr:colOff>
      <xdr:row>29</xdr:row>
      <xdr:rowOff>704196</xdr:rowOff>
    </xdr:to>
    <xdr:pic>
      <xdr:nvPicPr>
        <xdr:cNvPr id="2" name="Afbeelding 1">
          <a:extLst>
            <a:ext uri="{FF2B5EF4-FFF2-40B4-BE49-F238E27FC236}">
              <a16:creationId xmlns:a16="http://schemas.microsoft.com/office/drawing/2014/main" id="{441E04D8-B228-4FE9-AC91-1F9EFDD6C58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114300" y="4857750"/>
          <a:ext cx="1419578" cy="65657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152400</xdr:colOff>
      <xdr:row>5</xdr:row>
      <xdr:rowOff>76200</xdr:rowOff>
    </xdr:from>
    <xdr:to>
      <xdr:col>15</xdr:col>
      <xdr:colOff>203200</xdr:colOff>
      <xdr:row>7</xdr:row>
      <xdr:rowOff>158750</xdr:rowOff>
    </xdr:to>
    <xdr:sp macro="" textlink="">
      <xdr:nvSpPr>
        <xdr:cNvPr id="3" name="Pijl: gekromd omlaag 2">
          <a:extLst>
            <a:ext uri="{FF2B5EF4-FFF2-40B4-BE49-F238E27FC236}">
              <a16:creationId xmlns:a16="http://schemas.microsoft.com/office/drawing/2014/main" id="{3168DDA9-7F4F-4225-B1E0-286E20223419}"/>
            </a:ext>
          </a:extLst>
        </xdr:cNvPr>
        <xdr:cNvSpPr/>
      </xdr:nvSpPr>
      <xdr:spPr>
        <a:xfrm>
          <a:off x="1543050" y="1714500"/>
          <a:ext cx="5641975" cy="463550"/>
        </a:xfrm>
        <a:prstGeom prst="curvedDownArrow">
          <a:avLst/>
        </a:prstGeom>
        <a:solidFill>
          <a:srgbClr val="3B2D78"/>
        </a:solidFill>
        <a:ln>
          <a:solidFill>
            <a:srgbClr val="3B2D7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xdr:from>
      <xdr:col>2</xdr:col>
      <xdr:colOff>0</xdr:colOff>
      <xdr:row>5</xdr:row>
      <xdr:rowOff>44450</xdr:rowOff>
    </xdr:from>
    <xdr:to>
      <xdr:col>9</xdr:col>
      <xdr:colOff>317500</xdr:colOff>
      <xdr:row>7</xdr:row>
      <xdr:rowOff>139700</xdr:rowOff>
    </xdr:to>
    <xdr:sp macro="" textlink="">
      <xdr:nvSpPr>
        <xdr:cNvPr id="5" name="Pijl: gekromd omlaag 4">
          <a:extLst>
            <a:ext uri="{FF2B5EF4-FFF2-40B4-BE49-F238E27FC236}">
              <a16:creationId xmlns:a16="http://schemas.microsoft.com/office/drawing/2014/main" id="{88DFE865-9730-441F-9ED5-2820BDA9B20E}"/>
            </a:ext>
          </a:extLst>
        </xdr:cNvPr>
        <xdr:cNvSpPr/>
      </xdr:nvSpPr>
      <xdr:spPr>
        <a:xfrm>
          <a:off x="647700" y="596900"/>
          <a:ext cx="3886200" cy="463550"/>
        </a:xfrm>
        <a:prstGeom prst="curvedDownArrow">
          <a:avLst/>
        </a:prstGeom>
        <a:solidFill>
          <a:srgbClr val="3B2D78"/>
        </a:solidFill>
        <a:ln>
          <a:solidFill>
            <a:srgbClr val="3B2D78"/>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solidFill>
              <a:schemeClr val="tx1"/>
            </a:solidFill>
          </a:endParaRPr>
        </a:p>
      </xdr:txBody>
    </xdr:sp>
    <xdr:clientData/>
  </xdr:twoCellAnchor>
  <xdr:twoCellAnchor editAs="oneCell">
    <xdr:from>
      <xdr:col>1</xdr:col>
      <xdr:colOff>7938</xdr:colOff>
      <xdr:row>33</xdr:row>
      <xdr:rowOff>47625</xdr:rowOff>
    </xdr:from>
    <xdr:to>
      <xdr:col>3</xdr:col>
      <xdr:colOff>311690</xdr:colOff>
      <xdr:row>33</xdr:row>
      <xdr:rowOff>706917</xdr:rowOff>
    </xdr:to>
    <xdr:pic>
      <xdr:nvPicPr>
        <xdr:cNvPr id="4" name="Afbeelding 3">
          <a:extLst>
            <a:ext uri="{FF2B5EF4-FFF2-40B4-BE49-F238E27FC236}">
              <a16:creationId xmlns:a16="http://schemas.microsoft.com/office/drawing/2014/main" id="{5E37D4FD-1845-45AD-9E5E-DC2336A9E02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45" t="17429" r="14461" b="20262"/>
        <a:stretch>
          <a:fillRect/>
        </a:stretch>
      </xdr:blipFill>
      <xdr:spPr>
        <a:xfrm>
          <a:off x="301626" y="9199563"/>
          <a:ext cx="1418177" cy="659292"/>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s://fairpacct.nl/praktijkinstrument-nr-3-film-av-van-loon-naar-zzp-starttarief-oktober-2023-berenscho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fairpacct.nl/praktijkinstrument-nr-5-film-av-timesheets-zzp-opdrachten-film-en-av-productie-versie-1-0-december-2024/" TargetMode="External"/><Relationship Id="rId1" Type="http://schemas.openxmlformats.org/officeDocument/2006/relationships/hyperlink" Target="https://fairpacct.nl/praktijkinstrument-nr-2-film-av-opdracht-kompas-film-en-av-productie-versie-2-0-december-2024-berenschot/"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airpacct.nl/praktijkinstrument-nr-3-film-av-van-loon-naar-zzp-starttarief-oktober-2023-berenschot/"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aotoneelendans.nl/" TargetMode="External"/><Relationship Id="rId2" Type="http://schemas.openxmlformats.org/officeDocument/2006/relationships/hyperlink" Target="https://npo.nl/overnpo/openbare-documenten?document=24" TargetMode="External"/><Relationship Id="rId1" Type="http://schemas.openxmlformats.org/officeDocument/2006/relationships/hyperlink" Target="https://fairpacct.nl/praktijkinstrument-nr-3-film-av-van-loon-naar-zzp-starttarief-oktober-2023-berenschot/"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https://www.rijksoverheid.nl/documenten/regelingen/2025/10/01/ministeriele-regeling-ter-indexatie-van-het-wettelijk-minimum-per-1-januari-2026"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fairpacct.nl/praktijkinstrument-nr-3-film-av-van-loon-naar-zzp-starttarief-oktober-2023-berenschot/"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36A1B-96D0-475C-BD91-ACD044E39987}">
  <sheetPr>
    <pageSetUpPr fitToPage="1"/>
  </sheetPr>
  <dimension ref="A1:BS418"/>
  <sheetViews>
    <sheetView tabSelected="1" topLeftCell="A2" zoomScaleNormal="100" workbookViewId="0">
      <selection activeCell="A2" sqref="A2"/>
    </sheetView>
  </sheetViews>
  <sheetFormatPr defaultColWidth="7.42578125" defaultRowHeight="15" x14ac:dyDescent="0.25"/>
  <cols>
    <col min="1" max="1" width="1.140625" style="92" customWidth="1"/>
    <col min="2" max="2" width="143.140625" style="92" customWidth="1"/>
    <col min="3" max="3" width="9.140625" style="92" customWidth="1"/>
    <col min="4" max="71" width="7.42578125" style="17"/>
    <col min="72" max="16384" width="7.42578125" style="92"/>
  </cols>
  <sheetData>
    <row r="1" spans="1:5" ht="6.6" customHeight="1" x14ac:dyDescent="0.25">
      <c r="A1" s="102"/>
      <c r="B1" s="102"/>
      <c r="C1" s="102"/>
    </row>
    <row r="2" spans="1:5" ht="81.400000000000006" customHeight="1" x14ac:dyDescent="0.25">
      <c r="A2" s="102"/>
      <c r="B2" s="103"/>
      <c r="C2" s="104"/>
    </row>
    <row r="3" spans="1:5" ht="6.4" customHeight="1" x14ac:dyDescent="0.25">
      <c r="A3" s="102"/>
      <c r="B3" s="102"/>
      <c r="C3" s="102"/>
    </row>
    <row r="4" spans="1:5" s="17" customFormat="1" ht="12" customHeight="1" x14ac:dyDescent="0.25">
      <c r="A4" s="105"/>
      <c r="B4" s="105"/>
      <c r="C4" s="105"/>
    </row>
    <row r="5" spans="1:5" ht="303" customHeight="1" x14ac:dyDescent="0.25">
      <c r="A5" s="105"/>
      <c r="B5" s="105"/>
      <c r="C5" s="106" t="s">
        <v>0</v>
      </c>
    </row>
    <row r="6" spans="1:5" ht="9" customHeight="1" x14ac:dyDescent="0.25">
      <c r="A6" s="105"/>
      <c r="B6" s="105"/>
      <c r="C6" s="107"/>
      <c r="E6" s="93"/>
    </row>
    <row r="7" spans="1:5" ht="57.75" customHeight="1" x14ac:dyDescent="0.25">
      <c r="A7" s="106"/>
      <c r="B7" s="106"/>
      <c r="C7" s="106"/>
      <c r="E7" s="93"/>
    </row>
    <row r="8" spans="1:5" ht="49.35" customHeight="1" x14ac:dyDescent="0.25">
      <c r="A8" s="104"/>
      <c r="B8" s="104"/>
      <c r="C8" s="104"/>
    </row>
    <row r="9" spans="1:5" ht="6.95" customHeight="1" x14ac:dyDescent="0.25">
      <c r="A9" s="104"/>
      <c r="B9" s="104"/>
      <c r="C9" s="104"/>
    </row>
    <row r="10" spans="1:5" s="17" customFormat="1" x14ac:dyDescent="0.25"/>
    <row r="11" spans="1:5" s="17" customFormat="1" x14ac:dyDescent="0.25"/>
    <row r="12" spans="1:5" s="17" customFormat="1" x14ac:dyDescent="0.25"/>
    <row r="13" spans="1:5" s="17" customFormat="1" x14ac:dyDescent="0.25"/>
    <row r="14" spans="1:5" s="17" customFormat="1" x14ac:dyDescent="0.25"/>
    <row r="15" spans="1:5" s="17" customFormat="1" x14ac:dyDescent="0.25"/>
    <row r="16" spans="1:5" s="17" customFormat="1" x14ac:dyDescent="0.25"/>
    <row r="17" s="17" customFormat="1" x14ac:dyDescent="0.25"/>
    <row r="18" s="17" customFormat="1" x14ac:dyDescent="0.25"/>
    <row r="19" s="17" customFormat="1" x14ac:dyDescent="0.25"/>
    <row r="20" s="17" customFormat="1" x14ac:dyDescent="0.25"/>
    <row r="21" s="17" customFormat="1" x14ac:dyDescent="0.25"/>
    <row r="22" s="17" customFormat="1" x14ac:dyDescent="0.25"/>
    <row r="23" s="17" customFormat="1" x14ac:dyDescent="0.25"/>
    <row r="24" s="17" customFormat="1" x14ac:dyDescent="0.25"/>
    <row r="25" s="17" customFormat="1" x14ac:dyDescent="0.25"/>
    <row r="26" s="17" customFormat="1" x14ac:dyDescent="0.25"/>
    <row r="27" s="17" customFormat="1" x14ac:dyDescent="0.25"/>
    <row r="28" s="17" customFormat="1" x14ac:dyDescent="0.25"/>
    <row r="29" s="17" customFormat="1" x14ac:dyDescent="0.25"/>
    <row r="30" s="17" customFormat="1" x14ac:dyDescent="0.25"/>
    <row r="31" s="17" customFormat="1" x14ac:dyDescent="0.25"/>
    <row r="32"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sheetData>
  <sheetProtection algorithmName="SHA-512" hashValue="9WlyaranyFGftFLYpSJQbSVLha+TqJL9qDwrJYjr3kyyh8J3xb45vCTAOgDX27Yw91MvZ6SBB8mifHSoRkUXAg==" saltValue="OyqTTRIri/l8f1m8w/YtLg==" spinCount="100000" sheet="1" formatCells="0" formatColumns="0" formatRows="0" insertColumns="0" insertRows="0" insertHyperlinks="0" deleteColumns="0" deleteRows="0" sort="0" autoFilter="0" pivotTables="0"/>
  <printOptions horizontalCentered="1"/>
  <pageMargins left="0.23622047244094491" right="0.23622047244094491" top="0.6692913385826772" bottom="0.35433070866141736" header="0.31496062992125984" footer="7.874015748031496E-2"/>
  <pageSetup paperSize="9" scale="93"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27BF1-3E85-4CE4-9AF2-852E8470FEDC}">
  <sheetPr>
    <pageSetUpPr fitToPage="1"/>
  </sheetPr>
  <dimension ref="A1:BM537"/>
  <sheetViews>
    <sheetView zoomScaleNormal="100" workbookViewId="0">
      <selection activeCell="A2" sqref="A2"/>
    </sheetView>
  </sheetViews>
  <sheetFormatPr defaultColWidth="8.85546875" defaultRowHeight="15" x14ac:dyDescent="0.25"/>
  <cols>
    <col min="1" max="1" width="1.5703125" style="10" customWidth="1"/>
    <col min="2" max="2" width="6.5703125" customWidth="1"/>
    <col min="3" max="3" width="9.42578125" customWidth="1"/>
    <col min="4" max="4" width="11.42578125" customWidth="1"/>
    <col min="5" max="5" width="2.42578125" customWidth="1"/>
    <col min="6" max="6" width="6.85546875" style="43" customWidth="1"/>
    <col min="7" max="7" width="14.140625" customWidth="1"/>
    <col min="8" max="8" width="12.5703125" style="23" customWidth="1"/>
    <col min="9" max="9" width="13.42578125" style="23" customWidth="1"/>
    <col min="10" max="10" width="5.85546875" style="23" customWidth="1"/>
    <col min="11" max="11" width="2.42578125" style="23" customWidth="1"/>
    <col min="12" max="12" width="6.85546875" customWidth="1"/>
    <col min="13" max="13" width="14.140625" customWidth="1"/>
    <col min="14" max="14" width="16.140625" customWidth="1"/>
    <col min="15" max="15" width="14.140625" customWidth="1"/>
    <col min="16" max="16" width="3.140625" customWidth="1"/>
    <col min="17" max="65" width="8.5703125" style="10"/>
  </cols>
  <sheetData>
    <row r="1" spans="1:65" s="91" customFormat="1" ht="31.7" customHeight="1" x14ac:dyDescent="0.25">
      <c r="A1" s="108"/>
      <c r="B1" s="126" t="s">
        <v>87</v>
      </c>
      <c r="C1" s="126"/>
      <c r="D1" s="125"/>
      <c r="E1" s="125"/>
      <c r="F1" s="125"/>
      <c r="G1" s="125"/>
      <c r="H1" s="125"/>
      <c r="I1" s="125"/>
      <c r="J1" s="125"/>
      <c r="K1" s="125"/>
      <c r="L1" s="125"/>
      <c r="M1" s="108"/>
      <c r="N1" s="108"/>
      <c r="O1" s="108"/>
      <c r="P1" s="108"/>
      <c r="Q1" s="89"/>
      <c r="R1" s="89"/>
      <c r="S1" s="89"/>
      <c r="T1" s="89"/>
      <c r="U1" s="89"/>
      <c r="V1" s="89"/>
      <c r="W1" s="89"/>
      <c r="X1" s="89"/>
      <c r="Y1" s="89"/>
      <c r="Z1" s="89"/>
    </row>
    <row r="2" spans="1:65" ht="21" x14ac:dyDescent="0.35">
      <c r="B2" s="85" t="s">
        <v>109</v>
      </c>
      <c r="C2" s="10"/>
      <c r="D2" s="10"/>
      <c r="E2" s="10"/>
      <c r="F2" s="40"/>
      <c r="G2" s="10"/>
      <c r="H2" s="16"/>
      <c r="I2" s="10"/>
      <c r="J2" s="10"/>
      <c r="K2" s="10"/>
      <c r="L2" s="10"/>
      <c r="M2" s="10"/>
      <c r="N2" s="10"/>
      <c r="O2" s="10"/>
      <c r="P2" s="10"/>
    </row>
    <row r="3" spans="1:65" ht="15.75" thickBot="1" x14ac:dyDescent="0.3">
      <c r="B3" s="11"/>
      <c r="C3" s="10"/>
      <c r="D3" s="10"/>
      <c r="E3" s="10"/>
      <c r="F3" s="40"/>
      <c r="G3" s="10"/>
      <c r="H3" s="16"/>
      <c r="I3" s="16"/>
      <c r="J3" s="16"/>
      <c r="K3" s="16"/>
      <c r="L3" s="10"/>
      <c r="M3" s="10"/>
      <c r="N3" s="10"/>
      <c r="O3" s="10"/>
      <c r="P3" s="10"/>
    </row>
    <row r="4" spans="1:65" ht="60" customHeight="1" thickBot="1" x14ac:dyDescent="0.3">
      <c r="B4" s="546" t="s">
        <v>110</v>
      </c>
      <c r="C4" s="547"/>
      <c r="D4" s="548"/>
      <c r="E4" s="548"/>
      <c r="F4" s="548"/>
      <c r="G4" s="547"/>
      <c r="H4" s="547"/>
      <c r="I4" s="549"/>
      <c r="J4" s="65"/>
      <c r="K4" s="543" t="s">
        <v>111</v>
      </c>
      <c r="L4" s="544"/>
      <c r="M4" s="544"/>
      <c r="N4" s="544"/>
      <c r="O4" s="545"/>
      <c r="P4" s="10"/>
    </row>
    <row r="5" spans="1:65" s="41" customFormat="1" ht="81" customHeight="1" thickBot="1" x14ac:dyDescent="0.3">
      <c r="A5" s="24"/>
      <c r="B5" s="94"/>
      <c r="C5" s="74" t="s">
        <v>57</v>
      </c>
      <c r="D5" s="531" t="s">
        <v>58</v>
      </c>
      <c r="E5" s="532"/>
      <c r="F5" s="533"/>
      <c r="G5" s="78" t="s">
        <v>59</v>
      </c>
      <c r="H5" s="75" t="s">
        <v>112</v>
      </c>
      <c r="I5" s="128" t="s">
        <v>113</v>
      </c>
      <c r="J5" s="66"/>
      <c r="K5" s="541" t="s">
        <v>58</v>
      </c>
      <c r="L5" s="542"/>
      <c r="M5" s="57" t="s">
        <v>114</v>
      </c>
      <c r="N5" s="58" t="s">
        <v>5</v>
      </c>
      <c r="O5" s="67" t="s">
        <v>63</v>
      </c>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row>
    <row r="6" spans="1:65" ht="24" customHeight="1" x14ac:dyDescent="0.25">
      <c r="B6" s="567" t="s">
        <v>115</v>
      </c>
      <c r="C6" s="250" t="s">
        <v>9</v>
      </c>
      <c r="D6" s="550" t="s">
        <v>10</v>
      </c>
      <c r="E6" s="550">
        <v>5</v>
      </c>
      <c r="F6" s="251" t="s">
        <v>11</v>
      </c>
      <c r="G6" s="72">
        <v>33.25</v>
      </c>
      <c r="H6" s="73">
        <f t="shared" ref="H6:H16" si="0">(G6/100)*74.45</f>
        <v>24.754625000000001</v>
      </c>
      <c r="I6" s="129">
        <f t="shared" ref="I6:I16" si="1">G6+H6</f>
        <v>58.004625000000004</v>
      </c>
      <c r="J6" s="7"/>
      <c r="K6" s="563">
        <v>5</v>
      </c>
      <c r="L6" s="251" t="s">
        <v>11</v>
      </c>
      <c r="M6" s="79">
        <v>51.68</v>
      </c>
      <c r="N6" s="70">
        <f>(M6/100)*74.45</f>
        <v>38.475760000000001</v>
      </c>
      <c r="O6" s="88">
        <f>M6+N6</f>
        <v>90.155760000000001</v>
      </c>
      <c r="P6" s="10"/>
    </row>
    <row r="7" spans="1:65" ht="24" customHeight="1" x14ac:dyDescent="0.25">
      <c r="B7" s="568"/>
      <c r="C7" s="252" t="s">
        <v>12</v>
      </c>
      <c r="D7" s="551"/>
      <c r="E7" s="551"/>
      <c r="F7" s="253" t="s">
        <v>13</v>
      </c>
      <c r="G7" s="44">
        <v>28.8</v>
      </c>
      <c r="H7" s="86">
        <f t="shared" si="0"/>
        <v>21.441600000000005</v>
      </c>
      <c r="I7" s="130">
        <f t="shared" si="1"/>
        <v>50.241600000000005</v>
      </c>
      <c r="J7" s="7"/>
      <c r="K7" s="564"/>
      <c r="L7" s="253" t="s">
        <v>13</v>
      </c>
      <c r="M7" s="80">
        <v>44.79</v>
      </c>
      <c r="N7" s="70">
        <f t="shared" ref="N7:N16" si="2">(M7/100)*74.45</f>
        <v>33.346154999999996</v>
      </c>
      <c r="O7" s="68">
        <f t="shared" ref="O7:O16" si="3">M7+N7</f>
        <v>78.136155000000002</v>
      </c>
      <c r="P7" s="10"/>
    </row>
    <row r="8" spans="1:65" ht="24" customHeight="1" x14ac:dyDescent="0.25">
      <c r="B8" s="568"/>
      <c r="C8" s="76" t="s">
        <v>14</v>
      </c>
      <c r="D8" s="552" t="s">
        <v>15</v>
      </c>
      <c r="E8" s="561">
        <v>4</v>
      </c>
      <c r="F8" s="82" t="s">
        <v>16</v>
      </c>
      <c r="G8" s="44">
        <v>25.2</v>
      </c>
      <c r="H8" s="86">
        <f t="shared" si="0"/>
        <v>18.761400000000002</v>
      </c>
      <c r="I8" s="130">
        <f t="shared" si="1"/>
        <v>43.961399999999998</v>
      </c>
      <c r="J8" s="7"/>
      <c r="K8" s="565">
        <v>4</v>
      </c>
      <c r="L8" s="82" t="s">
        <v>16</v>
      </c>
      <c r="M8" s="80">
        <v>39.200000000000003</v>
      </c>
      <c r="N8" s="70">
        <f t="shared" si="2"/>
        <v>29.184400000000004</v>
      </c>
      <c r="O8" s="68">
        <f t="shared" si="3"/>
        <v>68.384399999999999</v>
      </c>
      <c r="P8" s="10"/>
    </row>
    <row r="9" spans="1:65" ht="24" customHeight="1" x14ac:dyDescent="0.25">
      <c r="B9" s="568"/>
      <c r="C9" s="76" t="s">
        <v>17</v>
      </c>
      <c r="D9" s="553"/>
      <c r="E9" s="562"/>
      <c r="F9" s="82" t="s">
        <v>18</v>
      </c>
      <c r="G9" s="44">
        <v>22.3</v>
      </c>
      <c r="H9" s="86">
        <f t="shared" si="0"/>
        <v>16.602350000000001</v>
      </c>
      <c r="I9" s="130">
        <f t="shared" si="1"/>
        <v>38.902349999999998</v>
      </c>
      <c r="J9" s="7"/>
      <c r="K9" s="566"/>
      <c r="L9" s="82" t="s">
        <v>18</v>
      </c>
      <c r="M9" s="80">
        <v>34.57</v>
      </c>
      <c r="N9" s="70">
        <f t="shared" si="2"/>
        <v>25.737365</v>
      </c>
      <c r="O9" s="68">
        <f t="shared" si="3"/>
        <v>60.307365000000004</v>
      </c>
      <c r="P9" s="10"/>
    </row>
    <row r="10" spans="1:65" ht="24" customHeight="1" x14ac:dyDescent="0.25">
      <c r="B10" s="568"/>
      <c r="C10" s="77" t="s">
        <v>19</v>
      </c>
      <c r="D10" s="554" t="s">
        <v>20</v>
      </c>
      <c r="E10" s="554">
        <v>3</v>
      </c>
      <c r="F10" s="83" t="s">
        <v>21</v>
      </c>
      <c r="G10" s="44">
        <v>19.97</v>
      </c>
      <c r="H10" s="86">
        <f t="shared" si="0"/>
        <v>14.867665000000001</v>
      </c>
      <c r="I10" s="130">
        <f t="shared" si="1"/>
        <v>34.837665000000001</v>
      </c>
      <c r="J10" s="7"/>
      <c r="K10" s="534">
        <v>3</v>
      </c>
      <c r="L10" s="83" t="s">
        <v>21</v>
      </c>
      <c r="M10" s="80">
        <v>30.65</v>
      </c>
      <c r="N10" s="70">
        <f t="shared" si="2"/>
        <v>22.818925</v>
      </c>
      <c r="O10" s="68">
        <f t="shared" si="3"/>
        <v>53.468924999999999</v>
      </c>
      <c r="P10" s="10"/>
    </row>
    <row r="11" spans="1:65" ht="24" customHeight="1" x14ac:dyDescent="0.25">
      <c r="B11" s="568"/>
      <c r="C11" s="77" t="s">
        <v>22</v>
      </c>
      <c r="D11" s="555"/>
      <c r="E11" s="555"/>
      <c r="F11" s="83" t="s">
        <v>23</v>
      </c>
      <c r="G11" s="44">
        <v>18.100000000000001</v>
      </c>
      <c r="H11" s="86">
        <f t="shared" si="0"/>
        <v>13.475450000000002</v>
      </c>
      <c r="I11" s="130">
        <f t="shared" si="1"/>
        <v>31.575450000000004</v>
      </c>
      <c r="J11" s="7"/>
      <c r="K11" s="535"/>
      <c r="L11" s="83" t="s">
        <v>23</v>
      </c>
      <c r="M11" s="80">
        <v>27.25</v>
      </c>
      <c r="N11" s="70">
        <f t="shared" si="2"/>
        <v>20.287625000000002</v>
      </c>
      <c r="O11" s="68">
        <f t="shared" si="3"/>
        <v>47.537625000000006</v>
      </c>
      <c r="P11" s="10"/>
    </row>
    <row r="12" spans="1:65" ht="24" customHeight="1" x14ac:dyDescent="0.25">
      <c r="B12" s="568"/>
      <c r="C12" s="77" t="s">
        <v>24</v>
      </c>
      <c r="D12" s="556" t="s">
        <v>25</v>
      </c>
      <c r="E12" s="554">
        <v>2</v>
      </c>
      <c r="F12" s="83" t="s">
        <v>26</v>
      </c>
      <c r="G12" s="44">
        <v>16.600000000000001</v>
      </c>
      <c r="H12" s="86">
        <f t="shared" si="0"/>
        <v>12.358700000000001</v>
      </c>
      <c r="I12" s="130">
        <f t="shared" si="1"/>
        <v>28.9587</v>
      </c>
      <c r="J12" s="7"/>
      <c r="K12" s="536">
        <v>2</v>
      </c>
      <c r="L12" s="84" t="s">
        <v>26</v>
      </c>
      <c r="M12" s="80">
        <v>24.24</v>
      </c>
      <c r="N12" s="70">
        <f t="shared" si="2"/>
        <v>18.046679999999999</v>
      </c>
      <c r="O12" s="68">
        <f t="shared" si="3"/>
        <v>42.286679999999997</v>
      </c>
      <c r="P12" s="10"/>
    </row>
    <row r="13" spans="1:65" ht="24" customHeight="1" x14ac:dyDescent="0.25">
      <c r="B13" s="568"/>
      <c r="C13" s="77" t="s">
        <v>27</v>
      </c>
      <c r="D13" s="557"/>
      <c r="E13" s="555"/>
      <c r="F13" s="83" t="s">
        <v>28</v>
      </c>
      <c r="G13" s="44">
        <v>15.41</v>
      </c>
      <c r="H13" s="86">
        <f t="shared" si="0"/>
        <v>11.472745000000002</v>
      </c>
      <c r="I13" s="130">
        <f t="shared" si="1"/>
        <v>26.882745</v>
      </c>
      <c r="J13" s="7"/>
      <c r="K13" s="537"/>
      <c r="L13" s="84" t="s">
        <v>28</v>
      </c>
      <c r="M13" s="80">
        <v>21.53</v>
      </c>
      <c r="N13" s="70">
        <f t="shared" si="2"/>
        <v>16.029085000000002</v>
      </c>
      <c r="O13" s="68">
        <f t="shared" si="3"/>
        <v>37.559085000000003</v>
      </c>
      <c r="P13" s="10"/>
    </row>
    <row r="14" spans="1:65" ht="24" customHeight="1" x14ac:dyDescent="0.25">
      <c r="B14" s="568"/>
      <c r="C14" s="254" t="s">
        <v>29</v>
      </c>
      <c r="D14" s="558" t="s">
        <v>30</v>
      </c>
      <c r="E14" s="558">
        <v>1</v>
      </c>
      <c r="F14" s="255" t="s">
        <v>31</v>
      </c>
      <c r="G14" s="44">
        <v>14.51</v>
      </c>
      <c r="H14" s="86">
        <f t="shared" si="0"/>
        <v>10.802695000000002</v>
      </c>
      <c r="I14" s="130">
        <f t="shared" si="1"/>
        <v>25.312695000000001</v>
      </c>
      <c r="J14" s="7"/>
      <c r="K14" s="538">
        <v>1</v>
      </c>
      <c r="L14" s="255" t="s">
        <v>31</v>
      </c>
      <c r="M14" s="80">
        <v>19.059999999999999</v>
      </c>
      <c r="N14" s="70">
        <f t="shared" si="2"/>
        <v>14.19017</v>
      </c>
      <c r="O14" s="68">
        <f t="shared" si="3"/>
        <v>33.250169999999997</v>
      </c>
      <c r="P14" s="10"/>
    </row>
    <row r="15" spans="1:65" ht="24" customHeight="1" x14ac:dyDescent="0.25">
      <c r="B15" s="568"/>
      <c r="C15" s="254" t="s">
        <v>32</v>
      </c>
      <c r="D15" s="559"/>
      <c r="E15" s="559"/>
      <c r="F15" s="255" t="s">
        <v>33</v>
      </c>
      <c r="G15" s="44">
        <v>14.21</v>
      </c>
      <c r="H15" s="86">
        <f t="shared" si="0"/>
        <v>10.579345</v>
      </c>
      <c r="I15" s="130">
        <f t="shared" si="1"/>
        <v>24.789345000000001</v>
      </c>
      <c r="J15" s="7"/>
      <c r="K15" s="539"/>
      <c r="L15" s="255" t="s">
        <v>33</v>
      </c>
      <c r="M15" s="80">
        <v>16.809999999999999</v>
      </c>
      <c r="N15" s="70">
        <f t="shared" si="2"/>
        <v>12.515045000000001</v>
      </c>
      <c r="O15" s="68">
        <f t="shared" si="3"/>
        <v>29.325044999999999</v>
      </c>
      <c r="P15" s="10"/>
    </row>
    <row r="16" spans="1:65" ht="24" customHeight="1" thickBot="1" x14ac:dyDescent="0.3">
      <c r="B16" s="569"/>
      <c r="C16" s="256" t="s">
        <v>34</v>
      </c>
      <c r="D16" s="560"/>
      <c r="E16" s="560"/>
      <c r="F16" s="257" t="s">
        <v>35</v>
      </c>
      <c r="G16" s="45">
        <v>14.21</v>
      </c>
      <c r="H16" s="87">
        <f t="shared" si="0"/>
        <v>10.579345</v>
      </c>
      <c r="I16" s="131">
        <f t="shared" si="1"/>
        <v>24.789345000000001</v>
      </c>
      <c r="J16" s="7"/>
      <c r="K16" s="540"/>
      <c r="L16" s="257" t="s">
        <v>35</v>
      </c>
      <c r="M16" s="81">
        <v>14.21</v>
      </c>
      <c r="N16" s="71">
        <f t="shared" si="2"/>
        <v>10.579345</v>
      </c>
      <c r="O16" s="69">
        <f t="shared" si="3"/>
        <v>24.789345000000001</v>
      </c>
      <c r="P16" s="10"/>
    </row>
    <row r="17" spans="2:16" x14ac:dyDescent="0.25">
      <c r="B17" s="10"/>
      <c r="C17" s="42"/>
      <c r="D17" s="42"/>
      <c r="E17" s="42"/>
      <c r="F17" s="40"/>
      <c r="G17" s="11"/>
      <c r="H17" s="16"/>
      <c r="I17" s="16"/>
      <c r="J17" s="16"/>
      <c r="K17" s="16"/>
      <c r="L17" s="10"/>
      <c r="M17" s="10"/>
      <c r="N17" s="10"/>
      <c r="O17" s="10"/>
      <c r="P17" s="10"/>
    </row>
    <row r="18" spans="2:16" ht="104.1" customHeight="1" x14ac:dyDescent="0.25">
      <c r="B18" s="420" t="s">
        <v>116</v>
      </c>
      <c r="C18" s="423"/>
      <c r="D18" s="423"/>
      <c r="E18" s="423"/>
      <c r="F18" s="423"/>
      <c r="G18" s="423"/>
      <c r="H18" s="423"/>
      <c r="I18" s="423"/>
      <c r="J18" s="423"/>
      <c r="K18" s="423"/>
      <c r="L18" s="423"/>
      <c r="M18" s="423"/>
      <c r="N18" s="423"/>
      <c r="O18" s="423"/>
      <c r="P18" s="10"/>
    </row>
    <row r="19" spans="2:16" ht="15.75" thickBot="1" x14ac:dyDescent="0.3">
      <c r="B19" s="10"/>
      <c r="C19" s="42"/>
      <c r="D19" s="42"/>
      <c r="E19" s="42"/>
      <c r="F19" s="40"/>
      <c r="G19" s="10"/>
      <c r="H19" s="16"/>
      <c r="I19" s="16"/>
      <c r="J19" s="16"/>
      <c r="K19" s="16"/>
      <c r="L19" s="10"/>
      <c r="M19" s="10"/>
      <c r="N19" s="10"/>
      <c r="O19" s="10"/>
      <c r="P19" s="10"/>
    </row>
    <row r="20" spans="2:16" ht="15.75" thickBot="1" x14ac:dyDescent="0.3">
      <c r="B20" s="48" t="s">
        <v>117</v>
      </c>
      <c r="C20" s="49"/>
      <c r="D20" s="49"/>
      <c r="E20" s="49"/>
      <c r="F20" s="53"/>
      <c r="G20" s="54"/>
      <c r="H20" s="16"/>
      <c r="I20" s="16"/>
      <c r="J20" s="16"/>
      <c r="K20" s="16"/>
      <c r="L20" s="10"/>
      <c r="M20" s="10"/>
      <c r="N20" s="10"/>
      <c r="O20" s="10"/>
      <c r="P20" s="10"/>
    </row>
    <row r="21" spans="2:16" x14ac:dyDescent="0.25">
      <c r="B21" s="46" t="s">
        <v>68</v>
      </c>
      <c r="C21" s="47"/>
      <c r="D21" s="47"/>
      <c r="E21" s="47"/>
      <c r="F21" s="55"/>
      <c r="G21" s="50">
        <v>0.15</v>
      </c>
      <c r="H21" s="16"/>
      <c r="I21" s="16"/>
      <c r="J21" s="16"/>
      <c r="K21" s="16"/>
      <c r="L21" s="10"/>
      <c r="M21" s="10"/>
      <c r="N21" s="10"/>
      <c r="O21" s="10"/>
      <c r="P21" s="10"/>
    </row>
    <row r="22" spans="2:16" x14ac:dyDescent="0.25">
      <c r="B22" s="46" t="s">
        <v>69</v>
      </c>
      <c r="C22" s="47"/>
      <c r="D22" s="47"/>
      <c r="E22" s="47"/>
      <c r="F22" s="55"/>
      <c r="G22" s="50">
        <v>0.25</v>
      </c>
      <c r="H22" s="16"/>
      <c r="I22" s="16"/>
      <c r="J22" s="16"/>
      <c r="K22" s="16"/>
      <c r="L22" s="10"/>
      <c r="M22" s="10"/>
      <c r="N22" s="10"/>
      <c r="O22" s="10"/>
      <c r="P22" s="10"/>
    </row>
    <row r="23" spans="2:16" x14ac:dyDescent="0.25">
      <c r="B23" s="46" t="s">
        <v>70</v>
      </c>
      <c r="C23" s="47"/>
      <c r="D23" s="47"/>
      <c r="E23" s="47"/>
      <c r="F23" s="55"/>
      <c r="G23" s="50">
        <v>0.08</v>
      </c>
      <c r="H23" s="16"/>
      <c r="I23" s="16"/>
      <c r="J23" s="16"/>
      <c r="K23" s="16"/>
      <c r="L23" s="10"/>
      <c r="M23" s="10"/>
      <c r="N23" s="10"/>
      <c r="O23" s="10"/>
      <c r="P23" s="10"/>
    </row>
    <row r="24" spans="2:16" x14ac:dyDescent="0.25">
      <c r="B24" s="46" t="s">
        <v>71</v>
      </c>
      <c r="C24" s="47"/>
      <c r="D24" s="47"/>
      <c r="E24" s="47"/>
      <c r="F24" s="55"/>
      <c r="G24" s="51">
        <v>3.4500000000000003E-2</v>
      </c>
      <c r="H24" s="16"/>
      <c r="I24" s="16"/>
      <c r="J24" s="16"/>
      <c r="K24" s="16"/>
      <c r="L24" s="10"/>
      <c r="M24" s="10"/>
      <c r="N24" s="10"/>
      <c r="O24" s="10"/>
      <c r="P24" s="10"/>
    </row>
    <row r="25" spans="2:16" x14ac:dyDescent="0.25">
      <c r="B25" s="46" t="s">
        <v>72</v>
      </c>
      <c r="C25" s="47"/>
      <c r="D25" s="47"/>
      <c r="E25" s="47"/>
      <c r="F25" s="55"/>
      <c r="G25" s="50">
        <v>0.06</v>
      </c>
      <c r="H25" s="16"/>
      <c r="I25" s="16"/>
      <c r="J25" s="16"/>
      <c r="K25" s="16"/>
      <c r="L25" s="10"/>
      <c r="M25" s="10"/>
      <c r="N25" s="10"/>
      <c r="O25" s="10"/>
      <c r="P25" s="10"/>
    </row>
    <row r="26" spans="2:16" x14ac:dyDescent="0.25">
      <c r="B26" s="46" t="s">
        <v>73</v>
      </c>
      <c r="C26" s="47"/>
      <c r="D26" s="47"/>
      <c r="E26" s="47"/>
      <c r="F26" s="55"/>
      <c r="G26" s="50">
        <v>7.0000000000000007E-2</v>
      </c>
      <c r="H26" s="16"/>
      <c r="I26" s="16"/>
      <c r="J26" s="16"/>
      <c r="K26" s="16"/>
      <c r="L26" s="10"/>
      <c r="M26" s="10"/>
      <c r="N26" s="10"/>
      <c r="O26" s="10"/>
      <c r="P26" s="10"/>
    </row>
    <row r="27" spans="2:16" ht="15.75" thickBot="1" x14ac:dyDescent="0.3">
      <c r="B27" s="46" t="s">
        <v>74</v>
      </c>
      <c r="C27" s="47"/>
      <c r="D27" s="47"/>
      <c r="E27" s="47"/>
      <c r="F27" s="55"/>
      <c r="G27" s="50">
        <v>0.1</v>
      </c>
      <c r="H27" s="16"/>
      <c r="I27" s="16"/>
      <c r="J27" s="16"/>
      <c r="K27" s="16"/>
      <c r="L27" s="10"/>
      <c r="M27" s="10"/>
      <c r="N27" s="10"/>
      <c r="O27" s="10"/>
      <c r="P27" s="10"/>
    </row>
    <row r="28" spans="2:16" ht="15.75" thickBot="1" x14ac:dyDescent="0.3">
      <c r="B28" s="48" t="s">
        <v>75</v>
      </c>
      <c r="C28" s="49"/>
      <c r="D28" s="49"/>
      <c r="E28" s="49"/>
      <c r="F28" s="56"/>
      <c r="G28" s="52">
        <v>0.74450000000000005</v>
      </c>
      <c r="H28" s="16"/>
      <c r="I28" s="16"/>
      <c r="J28" s="16"/>
      <c r="K28" s="16"/>
      <c r="L28" s="10"/>
      <c r="M28" s="10"/>
      <c r="N28" s="10"/>
      <c r="O28" s="10"/>
      <c r="P28" s="10"/>
    </row>
    <row r="29" spans="2:16" x14ac:dyDescent="0.25">
      <c r="B29" s="10"/>
      <c r="C29" s="42"/>
      <c r="D29" s="42"/>
      <c r="E29" s="42"/>
      <c r="F29" s="40"/>
      <c r="G29" s="10"/>
      <c r="H29" s="16"/>
      <c r="I29" s="16"/>
      <c r="J29" s="16"/>
      <c r="K29" s="16"/>
      <c r="L29" s="10"/>
      <c r="M29" s="10"/>
      <c r="N29" s="10"/>
      <c r="O29" s="10"/>
      <c r="P29" s="10"/>
    </row>
    <row r="30" spans="2:16" x14ac:dyDescent="0.25">
      <c r="B30" s="11" t="s">
        <v>118</v>
      </c>
      <c r="C30" s="10"/>
      <c r="D30" s="10"/>
      <c r="E30" s="10"/>
      <c r="F30" s="40"/>
      <c r="G30" s="10"/>
      <c r="H30" s="16"/>
      <c r="I30" s="16"/>
      <c r="J30" s="16"/>
      <c r="K30" s="16"/>
      <c r="L30" s="10"/>
      <c r="M30" s="10"/>
      <c r="N30" s="10"/>
      <c r="O30" s="10"/>
      <c r="P30" s="10"/>
    </row>
    <row r="31" spans="2:16" x14ac:dyDescent="0.25">
      <c r="B31" s="59" t="s">
        <v>40</v>
      </c>
      <c r="C31" s="10"/>
      <c r="D31" s="10"/>
      <c r="E31" s="10"/>
      <c r="F31" s="40"/>
      <c r="G31" s="10"/>
      <c r="H31" s="16"/>
      <c r="I31" s="16"/>
      <c r="J31" s="16"/>
      <c r="K31" s="16"/>
      <c r="L31" s="10"/>
      <c r="M31" s="10"/>
      <c r="N31" s="10"/>
      <c r="O31" s="10"/>
      <c r="P31" s="10"/>
    </row>
    <row r="32" spans="2:16" x14ac:dyDescent="0.25">
      <c r="B32" s="10"/>
      <c r="C32" s="10"/>
      <c r="D32" s="10"/>
      <c r="E32" s="10"/>
      <c r="F32" s="40"/>
      <c r="G32" s="10"/>
      <c r="H32" s="16"/>
      <c r="I32" s="16"/>
      <c r="J32" s="16"/>
      <c r="K32" s="16"/>
      <c r="L32" s="10"/>
      <c r="M32" s="10"/>
      <c r="N32" s="10"/>
      <c r="O32" s="10"/>
      <c r="P32" s="10"/>
    </row>
    <row r="33" spans="1:65" ht="61.35" customHeight="1" x14ac:dyDescent="0.25">
      <c r="A33" s="109"/>
      <c r="B33" s="109"/>
      <c r="C33" s="109"/>
      <c r="D33" s="109"/>
      <c r="E33" s="110"/>
      <c r="F33" s="110"/>
      <c r="G33" s="110"/>
      <c r="H33" s="110"/>
      <c r="I33" s="110"/>
      <c r="J33" s="110"/>
      <c r="K33" s="110"/>
      <c r="L33" s="110"/>
      <c r="M33" s="110"/>
      <c r="N33" s="110"/>
      <c r="O33" s="110"/>
      <c r="P33" s="108"/>
      <c r="S33"/>
      <c r="AR33"/>
      <c r="AS33"/>
      <c r="AT33"/>
      <c r="AU33"/>
      <c r="AV33"/>
      <c r="AW33"/>
      <c r="AX33"/>
      <c r="AY33"/>
      <c r="AZ33"/>
      <c r="BA33"/>
      <c r="BB33"/>
      <c r="BC33"/>
      <c r="BD33"/>
      <c r="BE33"/>
      <c r="BF33"/>
      <c r="BG33"/>
      <c r="BH33"/>
      <c r="BI33"/>
      <c r="BJ33"/>
      <c r="BK33"/>
      <c r="BL33"/>
      <c r="BM33"/>
    </row>
    <row r="34" spans="1:65" x14ac:dyDescent="0.25">
      <c r="B34" s="10"/>
      <c r="C34" s="10"/>
      <c r="D34" s="10"/>
      <c r="E34" s="10"/>
      <c r="F34" s="40"/>
      <c r="G34" s="10"/>
      <c r="H34" s="16"/>
      <c r="I34" s="16"/>
      <c r="J34" s="16"/>
      <c r="K34" s="16"/>
      <c r="L34" s="10"/>
      <c r="M34" s="10"/>
      <c r="N34" s="10"/>
      <c r="O34" s="10"/>
      <c r="P34" s="10"/>
    </row>
    <row r="35" spans="1:65" x14ac:dyDescent="0.25">
      <c r="B35" s="10"/>
      <c r="C35" s="10"/>
      <c r="D35" s="10"/>
      <c r="E35" s="10"/>
      <c r="F35" s="40"/>
      <c r="G35" s="10"/>
      <c r="H35" s="16"/>
      <c r="I35" s="16"/>
      <c r="J35" s="16"/>
      <c r="K35" s="16"/>
      <c r="L35" s="10"/>
      <c r="M35" s="10"/>
      <c r="N35" s="10"/>
      <c r="O35" s="10"/>
      <c r="P35" s="10"/>
    </row>
    <row r="36" spans="1:65" x14ac:dyDescent="0.25">
      <c r="B36" s="10"/>
      <c r="C36" s="10"/>
      <c r="D36" s="10"/>
      <c r="E36" s="10"/>
      <c r="F36" s="40"/>
      <c r="G36" s="10"/>
      <c r="H36" s="16"/>
      <c r="I36" s="16"/>
      <c r="J36" s="16"/>
      <c r="K36" s="16"/>
      <c r="L36" s="10"/>
      <c r="M36" s="10"/>
      <c r="N36" s="10"/>
      <c r="O36" s="10"/>
      <c r="P36" s="10"/>
    </row>
    <row r="37" spans="1:65" x14ac:dyDescent="0.25">
      <c r="B37" s="10"/>
      <c r="C37" s="10"/>
      <c r="D37" s="10"/>
      <c r="E37" s="10"/>
      <c r="F37" s="40"/>
      <c r="G37" s="10"/>
      <c r="H37" s="16"/>
      <c r="I37" s="16"/>
      <c r="J37" s="16"/>
      <c r="K37" s="16"/>
      <c r="L37" s="10"/>
      <c r="M37" s="10"/>
      <c r="N37" s="10"/>
      <c r="O37" s="10"/>
      <c r="P37" s="10"/>
    </row>
    <row r="38" spans="1:65" x14ac:dyDescent="0.25">
      <c r="B38" s="10"/>
      <c r="C38" s="10"/>
      <c r="D38" s="10"/>
      <c r="E38" s="10"/>
      <c r="F38" s="40"/>
      <c r="G38" s="10"/>
      <c r="H38" s="16"/>
      <c r="I38" s="16"/>
      <c r="J38" s="16"/>
      <c r="K38" s="16"/>
      <c r="L38" s="10"/>
      <c r="M38" s="10"/>
      <c r="N38" s="10"/>
      <c r="O38" s="10"/>
      <c r="P38" s="10"/>
    </row>
    <row r="39" spans="1:65" x14ac:dyDescent="0.25">
      <c r="B39" s="10"/>
      <c r="C39" s="10"/>
      <c r="D39" s="10"/>
      <c r="E39" s="10"/>
      <c r="F39" s="40"/>
      <c r="G39" s="10"/>
      <c r="H39" s="16"/>
      <c r="I39" s="16"/>
      <c r="J39" s="16"/>
      <c r="K39" s="16"/>
      <c r="L39" s="10"/>
      <c r="M39" s="10"/>
      <c r="N39" s="10"/>
      <c r="O39" s="10"/>
      <c r="P39" s="10"/>
    </row>
    <row r="40" spans="1:65" x14ac:dyDescent="0.25">
      <c r="B40" s="10"/>
      <c r="C40" s="10"/>
      <c r="D40" s="10"/>
      <c r="E40" s="10"/>
      <c r="F40" s="40"/>
      <c r="G40" s="10"/>
      <c r="H40" s="16"/>
      <c r="I40" s="16"/>
      <c r="J40" s="16"/>
      <c r="K40" s="16"/>
      <c r="L40" s="10"/>
      <c r="M40" s="10"/>
      <c r="N40" s="10"/>
      <c r="O40" s="10"/>
      <c r="P40" s="10"/>
    </row>
    <row r="41" spans="1:65" x14ac:dyDescent="0.25">
      <c r="B41" s="10"/>
      <c r="C41" s="10"/>
      <c r="D41" s="10"/>
      <c r="E41" s="10"/>
      <c r="F41" s="40"/>
      <c r="G41" s="10"/>
      <c r="H41" s="16"/>
      <c r="I41" s="16"/>
      <c r="J41" s="16"/>
      <c r="K41" s="16"/>
      <c r="L41" s="10"/>
      <c r="M41" s="10"/>
      <c r="N41" s="10"/>
      <c r="O41" s="10"/>
      <c r="P41" s="10"/>
    </row>
    <row r="42" spans="1:65" x14ac:dyDescent="0.25">
      <c r="B42" s="10"/>
      <c r="C42" s="10"/>
      <c r="D42" s="10"/>
      <c r="E42" s="10"/>
      <c r="F42" s="40"/>
      <c r="G42" s="10"/>
      <c r="H42" s="16"/>
      <c r="I42" s="16"/>
      <c r="J42" s="16"/>
      <c r="K42" s="16"/>
      <c r="L42" s="10"/>
      <c r="M42" s="10"/>
      <c r="N42" s="10"/>
      <c r="O42" s="10"/>
      <c r="P42" s="10"/>
    </row>
    <row r="43" spans="1:65" x14ac:dyDescent="0.25">
      <c r="B43" s="10"/>
      <c r="C43" s="10"/>
      <c r="D43" s="10"/>
      <c r="E43" s="10"/>
      <c r="F43" s="40"/>
      <c r="G43" s="10"/>
      <c r="H43" s="16"/>
      <c r="I43" s="16"/>
      <c r="J43" s="16"/>
      <c r="K43" s="16"/>
      <c r="L43" s="10"/>
      <c r="M43" s="10"/>
      <c r="N43" s="10"/>
      <c r="O43" s="10"/>
      <c r="P43" s="10"/>
    </row>
    <row r="44" spans="1:65" x14ac:dyDescent="0.25">
      <c r="B44" s="10"/>
      <c r="C44" s="10"/>
      <c r="D44" s="10"/>
      <c r="E44" s="10"/>
      <c r="F44" s="40"/>
      <c r="G44" s="10"/>
      <c r="H44" s="16"/>
      <c r="I44" s="16"/>
      <c r="J44" s="16"/>
      <c r="K44" s="16"/>
      <c r="L44" s="10"/>
      <c r="M44" s="10"/>
      <c r="N44" s="10"/>
      <c r="O44" s="10"/>
      <c r="P44" s="10"/>
    </row>
    <row r="45" spans="1:65" x14ac:dyDescent="0.25">
      <c r="B45" s="10"/>
      <c r="C45" s="10"/>
      <c r="D45" s="10"/>
      <c r="E45" s="10"/>
      <c r="F45" s="40"/>
      <c r="G45" s="10"/>
      <c r="H45" s="16"/>
      <c r="I45" s="16"/>
      <c r="J45" s="16"/>
      <c r="K45" s="16"/>
      <c r="L45" s="10"/>
      <c r="M45" s="10"/>
      <c r="N45" s="10"/>
      <c r="O45" s="10"/>
      <c r="P45" s="10"/>
    </row>
    <row r="46" spans="1:65" x14ac:dyDescent="0.25">
      <c r="B46" s="10"/>
      <c r="C46" s="10"/>
      <c r="D46" s="10"/>
      <c r="E46" s="10"/>
      <c r="F46" s="40"/>
      <c r="G46" s="10"/>
      <c r="H46" s="16"/>
      <c r="I46" s="16"/>
      <c r="J46" s="16"/>
      <c r="K46" s="16"/>
      <c r="L46" s="10"/>
      <c r="M46" s="10"/>
      <c r="N46" s="10"/>
      <c r="O46" s="10"/>
      <c r="P46" s="10"/>
    </row>
    <row r="47" spans="1:65" x14ac:dyDescent="0.25">
      <c r="B47" s="10"/>
      <c r="C47" s="10"/>
      <c r="D47" s="10"/>
      <c r="E47" s="10"/>
      <c r="F47" s="40"/>
      <c r="G47" s="10"/>
      <c r="H47" s="16"/>
      <c r="I47" s="16"/>
      <c r="J47" s="16"/>
      <c r="K47" s="16"/>
      <c r="L47" s="10"/>
      <c r="M47" s="10"/>
      <c r="N47" s="10"/>
      <c r="O47" s="10"/>
      <c r="P47" s="10"/>
    </row>
    <row r="48" spans="1:65" x14ac:dyDescent="0.25">
      <c r="B48" s="10"/>
      <c r="C48" s="10"/>
      <c r="D48" s="10"/>
      <c r="E48" s="10"/>
      <c r="F48" s="40"/>
      <c r="G48" s="10"/>
      <c r="H48" s="16"/>
      <c r="I48" s="16"/>
      <c r="J48" s="16"/>
      <c r="K48" s="16"/>
      <c r="L48" s="10"/>
      <c r="M48" s="10"/>
      <c r="N48" s="10"/>
      <c r="O48" s="10"/>
      <c r="P48" s="10"/>
    </row>
    <row r="49" spans="2:16" x14ac:dyDescent="0.25">
      <c r="B49" s="10"/>
      <c r="C49" s="10"/>
      <c r="D49" s="10"/>
      <c r="E49" s="10"/>
      <c r="F49" s="40"/>
      <c r="G49" s="10"/>
      <c r="H49" s="16"/>
      <c r="I49" s="16"/>
      <c r="J49" s="16"/>
      <c r="K49" s="16"/>
      <c r="L49" s="10"/>
      <c r="M49" s="10"/>
      <c r="N49" s="10"/>
      <c r="O49" s="10"/>
      <c r="P49" s="10"/>
    </row>
    <row r="50" spans="2:16" x14ac:dyDescent="0.25">
      <c r="B50" s="10"/>
      <c r="C50" s="10"/>
      <c r="D50" s="10"/>
      <c r="E50" s="10"/>
      <c r="F50" s="40"/>
      <c r="G50" s="10"/>
      <c r="H50" s="16"/>
      <c r="I50" s="16"/>
      <c r="J50" s="16"/>
      <c r="K50" s="16"/>
      <c r="L50" s="10"/>
      <c r="M50" s="10"/>
      <c r="N50" s="10"/>
      <c r="O50" s="10"/>
      <c r="P50" s="10"/>
    </row>
    <row r="51" spans="2:16" x14ac:dyDescent="0.25">
      <c r="B51" s="10"/>
      <c r="C51" s="10"/>
      <c r="D51" s="10"/>
      <c r="E51" s="10"/>
      <c r="F51" s="40"/>
      <c r="G51" s="10"/>
      <c r="H51" s="16"/>
      <c r="I51" s="16"/>
      <c r="J51" s="16"/>
      <c r="K51" s="16"/>
      <c r="L51" s="10"/>
      <c r="M51" s="10"/>
      <c r="N51" s="10"/>
      <c r="O51" s="10"/>
      <c r="P51" s="10"/>
    </row>
    <row r="52" spans="2:16" x14ac:dyDescent="0.25">
      <c r="B52" s="10"/>
      <c r="C52" s="10"/>
      <c r="D52" s="10"/>
      <c r="E52" s="10"/>
      <c r="F52" s="40"/>
      <c r="G52" s="10"/>
      <c r="H52" s="16"/>
      <c r="I52" s="16"/>
      <c r="J52" s="16"/>
      <c r="K52" s="16"/>
      <c r="L52" s="10"/>
      <c r="M52" s="10"/>
      <c r="N52" s="10"/>
      <c r="O52" s="10"/>
      <c r="P52" s="10"/>
    </row>
    <row r="53" spans="2:16" x14ac:dyDescent="0.25">
      <c r="B53" s="10"/>
      <c r="C53" s="10"/>
      <c r="D53" s="10"/>
      <c r="E53" s="10"/>
      <c r="F53" s="40"/>
      <c r="G53" s="10"/>
      <c r="H53" s="16"/>
      <c r="I53" s="16"/>
      <c r="J53" s="16"/>
      <c r="K53" s="16"/>
      <c r="L53" s="10"/>
      <c r="M53" s="10"/>
      <c r="N53" s="10"/>
      <c r="O53" s="10"/>
      <c r="P53" s="10"/>
    </row>
    <row r="54" spans="2:16" x14ac:dyDescent="0.25">
      <c r="B54" s="10"/>
      <c r="C54" s="10"/>
      <c r="D54" s="10"/>
      <c r="E54" s="10"/>
      <c r="F54" s="40"/>
      <c r="G54" s="10"/>
      <c r="H54" s="16"/>
      <c r="I54" s="16"/>
      <c r="J54" s="16"/>
      <c r="K54" s="16"/>
      <c r="L54" s="10"/>
      <c r="M54" s="10"/>
      <c r="N54" s="10"/>
      <c r="O54" s="10"/>
      <c r="P54" s="10"/>
    </row>
    <row r="55" spans="2:16" x14ac:dyDescent="0.25">
      <c r="B55" s="10"/>
      <c r="C55" s="10"/>
      <c r="D55" s="10"/>
      <c r="E55" s="10"/>
      <c r="F55" s="40"/>
      <c r="G55" s="10"/>
      <c r="H55" s="16"/>
      <c r="I55" s="16"/>
      <c r="J55" s="16"/>
      <c r="K55" s="16"/>
      <c r="L55" s="10"/>
      <c r="M55" s="10"/>
      <c r="N55" s="10"/>
      <c r="O55" s="10"/>
      <c r="P55" s="10"/>
    </row>
    <row r="56" spans="2:16" x14ac:dyDescent="0.25">
      <c r="B56" s="10"/>
      <c r="C56" s="10"/>
      <c r="D56" s="10"/>
      <c r="E56" s="10"/>
      <c r="F56" s="40"/>
      <c r="G56" s="10"/>
      <c r="H56" s="16"/>
      <c r="I56" s="16"/>
      <c r="J56" s="16"/>
      <c r="K56" s="16"/>
      <c r="L56" s="10"/>
      <c r="M56" s="10"/>
      <c r="N56" s="10"/>
      <c r="O56" s="10"/>
      <c r="P56" s="10"/>
    </row>
    <row r="57" spans="2:16" x14ac:dyDescent="0.25">
      <c r="B57" s="10"/>
      <c r="C57" s="10"/>
      <c r="D57" s="10"/>
      <c r="E57" s="10"/>
      <c r="F57" s="40"/>
      <c r="G57" s="10"/>
      <c r="H57" s="16"/>
      <c r="I57" s="16"/>
      <c r="J57" s="16"/>
      <c r="K57" s="16"/>
      <c r="L57" s="10"/>
      <c r="M57" s="10"/>
      <c r="N57" s="10"/>
      <c r="O57" s="10"/>
      <c r="P57" s="10"/>
    </row>
    <row r="58" spans="2:16" x14ac:dyDescent="0.25">
      <c r="B58" s="10"/>
      <c r="C58" s="10"/>
      <c r="D58" s="10"/>
      <c r="E58" s="10"/>
      <c r="F58" s="40"/>
      <c r="G58" s="10"/>
      <c r="H58" s="16"/>
      <c r="I58" s="16"/>
      <c r="J58" s="16"/>
      <c r="K58" s="16"/>
      <c r="L58" s="10"/>
      <c r="M58" s="10"/>
      <c r="N58" s="10"/>
      <c r="O58" s="10"/>
      <c r="P58" s="10"/>
    </row>
    <row r="59" spans="2:16" x14ac:dyDescent="0.25">
      <c r="B59" s="10"/>
      <c r="C59" s="10"/>
      <c r="D59" s="10"/>
      <c r="E59" s="10"/>
      <c r="F59" s="40"/>
      <c r="G59" s="10"/>
      <c r="H59" s="16"/>
      <c r="I59" s="16"/>
      <c r="J59" s="16"/>
      <c r="K59" s="16"/>
      <c r="L59" s="10"/>
      <c r="M59" s="10"/>
      <c r="N59" s="10"/>
      <c r="O59" s="10"/>
      <c r="P59" s="10"/>
    </row>
    <row r="60" spans="2:16" x14ac:dyDescent="0.25">
      <c r="B60" s="10"/>
      <c r="C60" s="10"/>
      <c r="D60" s="10"/>
      <c r="E60" s="10"/>
      <c r="F60" s="40"/>
      <c r="G60" s="10"/>
      <c r="H60" s="16"/>
      <c r="I60" s="16"/>
      <c r="J60" s="16"/>
      <c r="K60" s="16"/>
      <c r="L60" s="10"/>
      <c r="M60" s="10"/>
      <c r="N60" s="10"/>
      <c r="O60" s="10"/>
      <c r="P60" s="10"/>
    </row>
    <row r="61" spans="2:16" x14ac:dyDescent="0.25">
      <c r="B61" s="10"/>
      <c r="C61" s="10"/>
      <c r="D61" s="10"/>
      <c r="E61" s="10"/>
      <c r="F61" s="40"/>
      <c r="G61" s="10"/>
      <c r="H61" s="16"/>
      <c r="I61" s="16"/>
      <c r="J61" s="16"/>
      <c r="K61" s="16"/>
      <c r="L61" s="10"/>
      <c r="M61" s="10"/>
      <c r="N61" s="10"/>
      <c r="O61" s="10"/>
      <c r="P61" s="10"/>
    </row>
    <row r="62" spans="2:16" x14ac:dyDescent="0.25">
      <c r="B62" s="10"/>
      <c r="C62" s="10"/>
      <c r="D62" s="10"/>
      <c r="E62" s="10"/>
      <c r="F62" s="40"/>
      <c r="G62" s="10"/>
      <c r="H62" s="16"/>
      <c r="I62" s="16"/>
      <c r="J62" s="16"/>
      <c r="K62" s="16"/>
      <c r="L62" s="10"/>
      <c r="M62" s="10"/>
      <c r="N62" s="10"/>
      <c r="O62" s="10"/>
      <c r="P62" s="10"/>
    </row>
    <row r="63" spans="2:16" x14ac:dyDescent="0.25">
      <c r="B63" s="10"/>
      <c r="C63" s="10"/>
      <c r="D63" s="10"/>
      <c r="E63" s="10"/>
      <c r="F63" s="40"/>
      <c r="G63" s="10"/>
      <c r="H63" s="16"/>
      <c r="I63" s="16"/>
      <c r="J63" s="16"/>
      <c r="K63" s="16"/>
      <c r="L63" s="10"/>
      <c r="M63" s="10"/>
      <c r="N63" s="10"/>
      <c r="O63" s="10"/>
      <c r="P63" s="10"/>
    </row>
    <row r="64" spans="2:16" x14ac:dyDescent="0.25">
      <c r="B64" s="10"/>
      <c r="C64" s="10"/>
      <c r="D64" s="10"/>
      <c r="E64" s="10"/>
      <c r="F64" s="40"/>
      <c r="G64" s="10"/>
      <c r="H64" s="16"/>
      <c r="I64" s="16"/>
      <c r="J64" s="16"/>
      <c r="K64" s="16"/>
      <c r="L64" s="10"/>
      <c r="M64" s="10"/>
      <c r="N64" s="10"/>
      <c r="O64" s="10"/>
      <c r="P64" s="10"/>
    </row>
    <row r="65" spans="2:16" x14ac:dyDescent="0.25">
      <c r="B65" s="10"/>
      <c r="C65" s="10"/>
      <c r="D65" s="10"/>
      <c r="E65" s="10"/>
      <c r="F65" s="40"/>
      <c r="G65" s="10"/>
      <c r="H65" s="16"/>
      <c r="I65" s="16"/>
      <c r="J65" s="16"/>
      <c r="K65" s="16"/>
      <c r="L65" s="10"/>
      <c r="M65" s="10"/>
      <c r="N65" s="10"/>
      <c r="O65" s="10"/>
      <c r="P65" s="10"/>
    </row>
    <row r="66" spans="2:16" x14ac:dyDescent="0.25">
      <c r="B66" s="10"/>
      <c r="C66" s="10"/>
      <c r="D66" s="10"/>
      <c r="E66" s="10"/>
      <c r="F66" s="40"/>
      <c r="G66" s="10"/>
      <c r="H66" s="16"/>
      <c r="I66" s="16"/>
      <c r="J66" s="16"/>
      <c r="K66" s="16"/>
      <c r="L66" s="10"/>
      <c r="M66" s="10"/>
      <c r="N66" s="10"/>
      <c r="O66" s="10"/>
      <c r="P66" s="10"/>
    </row>
    <row r="67" spans="2:16" x14ac:dyDescent="0.25">
      <c r="B67" s="10"/>
      <c r="C67" s="10"/>
      <c r="D67" s="10"/>
      <c r="E67" s="10"/>
      <c r="F67" s="40"/>
      <c r="G67" s="10"/>
      <c r="H67" s="16"/>
      <c r="I67" s="16"/>
      <c r="J67" s="16"/>
      <c r="K67" s="16"/>
      <c r="L67" s="10"/>
      <c r="M67" s="10"/>
      <c r="N67" s="10"/>
      <c r="O67" s="10"/>
      <c r="P67" s="10"/>
    </row>
    <row r="68" spans="2:16" x14ac:dyDescent="0.25">
      <c r="B68" s="10"/>
      <c r="C68" s="10"/>
      <c r="D68" s="10"/>
      <c r="E68" s="10"/>
      <c r="F68" s="40"/>
      <c r="G68" s="10"/>
      <c r="H68" s="16"/>
      <c r="I68" s="16"/>
      <c r="J68" s="16"/>
      <c r="K68" s="16"/>
      <c r="L68" s="10"/>
      <c r="M68" s="10"/>
      <c r="N68" s="10"/>
      <c r="O68" s="10"/>
      <c r="P68" s="10"/>
    </row>
    <row r="69" spans="2:16" x14ac:dyDescent="0.25">
      <c r="B69" s="10"/>
      <c r="C69" s="10"/>
      <c r="D69" s="10"/>
      <c r="E69" s="10"/>
      <c r="F69" s="40"/>
      <c r="G69" s="10"/>
      <c r="H69" s="16"/>
      <c r="I69" s="16"/>
      <c r="J69" s="16"/>
      <c r="K69" s="16"/>
      <c r="L69" s="10"/>
      <c r="M69" s="10"/>
      <c r="N69" s="10"/>
      <c r="O69" s="10"/>
      <c r="P69" s="10"/>
    </row>
    <row r="70" spans="2:16" x14ac:dyDescent="0.25">
      <c r="B70" s="10"/>
      <c r="C70" s="10"/>
      <c r="D70" s="10"/>
      <c r="E70" s="10"/>
      <c r="F70" s="40"/>
      <c r="G70" s="10"/>
      <c r="H70" s="16"/>
      <c r="I70" s="16"/>
      <c r="J70" s="16"/>
      <c r="K70" s="16"/>
      <c r="L70" s="10"/>
      <c r="M70" s="10"/>
      <c r="N70" s="10"/>
      <c r="O70" s="10"/>
      <c r="P70" s="10"/>
    </row>
    <row r="71" spans="2:16" x14ac:dyDescent="0.25">
      <c r="B71" s="10"/>
      <c r="C71" s="10"/>
      <c r="D71" s="10"/>
      <c r="E71" s="10"/>
      <c r="F71" s="40"/>
      <c r="G71" s="10"/>
      <c r="H71" s="16"/>
      <c r="I71" s="16"/>
      <c r="J71" s="16"/>
      <c r="K71" s="16"/>
      <c r="L71" s="10"/>
      <c r="M71" s="10"/>
      <c r="N71" s="10"/>
      <c r="O71" s="10"/>
      <c r="P71" s="10"/>
    </row>
    <row r="72" spans="2:16" x14ac:dyDescent="0.25">
      <c r="B72" s="10"/>
      <c r="C72" s="10"/>
      <c r="D72" s="10"/>
      <c r="E72" s="10"/>
      <c r="F72" s="40"/>
      <c r="G72" s="10"/>
      <c r="H72" s="16"/>
      <c r="I72" s="16"/>
      <c r="J72" s="16"/>
      <c r="K72" s="16"/>
      <c r="L72" s="10"/>
      <c r="M72" s="10"/>
      <c r="N72" s="10"/>
      <c r="O72" s="10"/>
      <c r="P72" s="10"/>
    </row>
    <row r="73" spans="2:16" x14ac:dyDescent="0.25">
      <c r="B73" s="10"/>
      <c r="C73" s="10"/>
      <c r="D73" s="10"/>
      <c r="E73" s="10"/>
      <c r="F73" s="40"/>
      <c r="G73" s="10"/>
      <c r="H73" s="16"/>
      <c r="I73" s="16"/>
      <c r="J73" s="16"/>
      <c r="K73" s="16"/>
      <c r="L73" s="10"/>
      <c r="M73" s="10"/>
      <c r="N73" s="10"/>
      <c r="O73" s="10"/>
      <c r="P73" s="10"/>
    </row>
    <row r="74" spans="2:16" x14ac:dyDescent="0.25">
      <c r="B74" s="10"/>
      <c r="C74" s="10"/>
      <c r="D74" s="10"/>
      <c r="E74" s="10"/>
      <c r="F74" s="40"/>
      <c r="G74" s="10"/>
      <c r="H74" s="16"/>
      <c r="I74" s="16"/>
      <c r="J74" s="16"/>
      <c r="K74" s="16"/>
      <c r="L74" s="10"/>
      <c r="M74" s="10"/>
      <c r="N74" s="10"/>
      <c r="O74" s="10"/>
      <c r="P74" s="10"/>
    </row>
    <row r="75" spans="2:16" x14ac:dyDescent="0.25">
      <c r="B75" s="10"/>
      <c r="C75" s="10"/>
      <c r="D75" s="10"/>
      <c r="E75" s="10"/>
      <c r="F75" s="40"/>
      <c r="G75" s="10"/>
      <c r="H75" s="16"/>
      <c r="I75" s="16"/>
      <c r="J75" s="16"/>
      <c r="K75" s="16"/>
      <c r="L75" s="10"/>
      <c r="M75" s="10"/>
      <c r="N75" s="10"/>
      <c r="O75" s="10"/>
      <c r="P75" s="10"/>
    </row>
    <row r="76" spans="2:16" x14ac:dyDescent="0.25">
      <c r="B76" s="10"/>
      <c r="C76" s="10"/>
      <c r="D76" s="10"/>
      <c r="E76" s="10"/>
      <c r="F76" s="40"/>
      <c r="G76" s="10"/>
      <c r="H76" s="16"/>
      <c r="I76" s="16"/>
      <c r="J76" s="16"/>
      <c r="K76" s="16"/>
      <c r="L76" s="10"/>
      <c r="M76" s="10"/>
      <c r="N76" s="10"/>
      <c r="O76" s="10"/>
      <c r="P76" s="10"/>
    </row>
    <row r="77" spans="2:16" x14ac:dyDescent="0.25">
      <c r="B77" s="10"/>
      <c r="C77" s="10"/>
      <c r="D77" s="10"/>
      <c r="E77" s="10"/>
      <c r="F77" s="40"/>
      <c r="G77" s="10"/>
      <c r="H77" s="16"/>
      <c r="I77" s="16"/>
      <c r="J77" s="16"/>
      <c r="K77" s="16"/>
      <c r="L77" s="10"/>
      <c r="M77" s="10"/>
      <c r="N77" s="10"/>
      <c r="O77" s="10"/>
      <c r="P77" s="10"/>
    </row>
    <row r="78" spans="2:16" x14ac:dyDescent="0.25">
      <c r="B78" s="10"/>
      <c r="C78" s="10"/>
      <c r="D78" s="10"/>
      <c r="E78" s="10"/>
      <c r="F78" s="40"/>
      <c r="G78" s="10"/>
      <c r="H78" s="16"/>
      <c r="I78" s="16"/>
      <c r="J78" s="16"/>
      <c r="K78" s="16"/>
      <c r="L78" s="10"/>
      <c r="M78" s="10"/>
      <c r="N78" s="10"/>
      <c r="O78" s="10"/>
      <c r="P78" s="10"/>
    </row>
    <row r="79" spans="2:16" x14ac:dyDescent="0.25">
      <c r="B79" s="10"/>
      <c r="C79" s="10"/>
      <c r="D79" s="10"/>
      <c r="E79" s="10"/>
      <c r="F79" s="40"/>
      <c r="G79" s="10"/>
      <c r="H79" s="16"/>
      <c r="I79" s="16"/>
      <c r="J79" s="16"/>
      <c r="K79" s="16"/>
      <c r="L79" s="10"/>
      <c r="M79" s="10"/>
      <c r="N79" s="10"/>
      <c r="O79" s="10"/>
      <c r="P79" s="10"/>
    </row>
    <row r="80" spans="2:16" x14ac:dyDescent="0.25">
      <c r="B80" s="10"/>
      <c r="C80" s="10"/>
      <c r="D80" s="10"/>
      <c r="E80" s="10"/>
      <c r="F80" s="40"/>
      <c r="G80" s="10"/>
      <c r="H80" s="16"/>
      <c r="I80" s="16"/>
      <c r="J80" s="16"/>
      <c r="K80" s="16"/>
      <c r="L80" s="10"/>
      <c r="M80" s="10"/>
      <c r="N80" s="10"/>
      <c r="O80" s="10"/>
      <c r="P80" s="10"/>
    </row>
    <row r="81" spans="2:16" x14ac:dyDescent="0.25">
      <c r="B81" s="10"/>
      <c r="C81" s="10"/>
      <c r="D81" s="10"/>
      <c r="E81" s="10"/>
      <c r="F81" s="40"/>
      <c r="G81" s="10"/>
      <c r="H81" s="16"/>
      <c r="I81" s="16"/>
      <c r="J81" s="16"/>
      <c r="K81" s="16"/>
      <c r="L81" s="10"/>
      <c r="M81" s="10"/>
      <c r="N81" s="10"/>
      <c r="O81" s="10"/>
      <c r="P81" s="10"/>
    </row>
    <row r="82" spans="2:16" x14ac:dyDescent="0.25">
      <c r="B82" s="10"/>
      <c r="C82" s="10"/>
      <c r="D82" s="10"/>
      <c r="E82" s="10"/>
      <c r="F82" s="40"/>
      <c r="G82" s="10"/>
      <c r="H82" s="16"/>
      <c r="I82" s="16"/>
      <c r="J82" s="16"/>
      <c r="K82" s="16"/>
      <c r="L82" s="10"/>
      <c r="M82" s="10"/>
      <c r="N82" s="10"/>
      <c r="O82" s="10"/>
      <c r="P82" s="10"/>
    </row>
    <row r="83" spans="2:16" x14ac:dyDescent="0.25">
      <c r="B83" s="10"/>
      <c r="C83" s="10"/>
      <c r="D83" s="10"/>
      <c r="E83" s="10"/>
      <c r="F83" s="40"/>
      <c r="G83" s="10"/>
      <c r="H83" s="16"/>
      <c r="I83" s="16"/>
      <c r="J83" s="16"/>
      <c r="K83" s="16"/>
      <c r="L83" s="10"/>
      <c r="M83" s="10"/>
      <c r="N83" s="10"/>
      <c r="O83" s="10"/>
      <c r="P83" s="10"/>
    </row>
    <row r="84" spans="2:16" x14ac:dyDescent="0.25">
      <c r="B84" s="10"/>
      <c r="C84" s="10"/>
      <c r="D84" s="10"/>
      <c r="E84" s="10"/>
      <c r="F84" s="40"/>
      <c r="G84" s="10"/>
      <c r="H84" s="16"/>
      <c r="I84" s="16"/>
      <c r="J84" s="16"/>
      <c r="K84" s="16"/>
      <c r="L84" s="10"/>
      <c r="M84" s="10"/>
      <c r="N84" s="10"/>
      <c r="O84" s="10"/>
      <c r="P84" s="10"/>
    </row>
    <row r="85" spans="2:16" x14ac:dyDescent="0.25">
      <c r="B85" s="10"/>
      <c r="C85" s="10"/>
      <c r="D85" s="10"/>
      <c r="E85" s="10"/>
      <c r="F85" s="40"/>
      <c r="G85" s="10"/>
      <c r="H85" s="16"/>
      <c r="I85" s="16"/>
      <c r="J85" s="16"/>
      <c r="K85" s="16"/>
      <c r="L85" s="10"/>
      <c r="M85" s="10"/>
      <c r="N85" s="10"/>
      <c r="O85" s="10"/>
      <c r="P85" s="10"/>
    </row>
    <row r="86" spans="2:16" x14ac:dyDescent="0.25">
      <c r="B86" s="10"/>
      <c r="C86" s="10"/>
      <c r="D86" s="10"/>
      <c r="E86" s="10"/>
      <c r="F86" s="40"/>
      <c r="G86" s="10"/>
      <c r="H86" s="16"/>
      <c r="I86" s="16"/>
      <c r="J86" s="16"/>
      <c r="K86" s="16"/>
      <c r="L86" s="10"/>
      <c r="M86" s="10"/>
      <c r="N86" s="10"/>
      <c r="O86" s="10"/>
      <c r="P86" s="10"/>
    </row>
    <row r="87" spans="2:16" x14ac:dyDescent="0.25">
      <c r="B87" s="10"/>
      <c r="C87" s="10"/>
      <c r="D87" s="10"/>
      <c r="E87" s="10"/>
      <c r="F87" s="40"/>
      <c r="G87" s="10"/>
      <c r="H87" s="16"/>
      <c r="I87" s="16"/>
      <c r="J87" s="16"/>
      <c r="K87" s="16"/>
      <c r="L87" s="10"/>
      <c r="M87" s="10"/>
      <c r="N87" s="10"/>
      <c r="O87" s="10"/>
      <c r="P87" s="10"/>
    </row>
    <row r="88" spans="2:16" x14ac:dyDescent="0.25">
      <c r="B88" s="10"/>
      <c r="C88" s="10"/>
      <c r="D88" s="10"/>
      <c r="E88" s="10"/>
      <c r="F88" s="40"/>
      <c r="G88" s="10"/>
      <c r="H88" s="16"/>
      <c r="I88" s="16"/>
      <c r="J88" s="16"/>
      <c r="K88" s="16"/>
      <c r="L88" s="10"/>
      <c r="M88" s="10"/>
      <c r="N88" s="10"/>
      <c r="O88" s="10"/>
      <c r="P88" s="10"/>
    </row>
    <row r="89" spans="2:16" x14ac:dyDescent="0.25">
      <c r="B89" s="10"/>
      <c r="C89" s="10"/>
      <c r="D89" s="10"/>
      <c r="E89" s="10"/>
      <c r="F89" s="40"/>
      <c r="G89" s="10"/>
      <c r="H89" s="16"/>
      <c r="I89" s="16"/>
      <c r="J89" s="16"/>
      <c r="K89" s="16"/>
      <c r="L89" s="10"/>
      <c r="M89" s="10"/>
      <c r="N89" s="10"/>
      <c r="O89" s="10"/>
      <c r="P89" s="10"/>
    </row>
    <row r="90" spans="2:16" x14ac:dyDescent="0.25">
      <c r="B90" s="10"/>
      <c r="C90" s="10"/>
      <c r="D90" s="10"/>
      <c r="E90" s="10"/>
      <c r="F90" s="40"/>
      <c r="G90" s="10"/>
      <c r="H90" s="16"/>
      <c r="I90" s="16"/>
      <c r="J90" s="16"/>
      <c r="K90" s="16"/>
      <c r="L90" s="10"/>
      <c r="M90" s="10"/>
      <c r="N90" s="10"/>
      <c r="O90" s="10"/>
      <c r="P90" s="10"/>
    </row>
    <row r="91" spans="2:16" x14ac:dyDescent="0.25">
      <c r="B91" s="10"/>
      <c r="C91" s="10"/>
      <c r="D91" s="10"/>
      <c r="E91" s="10"/>
      <c r="F91" s="40"/>
      <c r="G91" s="10"/>
      <c r="H91" s="16"/>
      <c r="I91" s="16"/>
      <c r="J91" s="16"/>
      <c r="K91" s="16"/>
      <c r="L91" s="10"/>
      <c r="M91" s="10"/>
      <c r="N91" s="10"/>
      <c r="O91" s="10"/>
      <c r="P91" s="10"/>
    </row>
    <row r="92" spans="2:16" x14ac:dyDescent="0.25">
      <c r="B92" s="10"/>
      <c r="C92" s="10"/>
      <c r="D92" s="10"/>
      <c r="E92" s="10"/>
      <c r="F92" s="40"/>
      <c r="G92" s="10"/>
      <c r="H92" s="16"/>
      <c r="I92" s="16"/>
      <c r="J92" s="16"/>
      <c r="K92" s="16"/>
      <c r="L92" s="10"/>
      <c r="M92" s="10"/>
      <c r="N92" s="10"/>
      <c r="O92" s="10"/>
      <c r="P92" s="10"/>
    </row>
    <row r="93" spans="2:16" x14ac:dyDescent="0.25">
      <c r="B93" s="10"/>
      <c r="C93" s="10"/>
      <c r="D93" s="10"/>
      <c r="E93" s="10"/>
      <c r="F93" s="40"/>
      <c r="G93" s="10"/>
      <c r="H93" s="16"/>
      <c r="I93" s="16"/>
      <c r="J93" s="16"/>
      <c r="K93" s="16"/>
      <c r="L93" s="10"/>
      <c r="M93" s="10"/>
      <c r="N93" s="10"/>
      <c r="O93" s="10"/>
      <c r="P93" s="10"/>
    </row>
    <row r="94" spans="2:16" x14ac:dyDescent="0.25">
      <c r="B94" s="10"/>
      <c r="C94" s="10"/>
      <c r="D94" s="10"/>
      <c r="E94" s="10"/>
      <c r="F94" s="40"/>
      <c r="G94" s="10"/>
      <c r="H94" s="16"/>
      <c r="I94" s="16"/>
      <c r="J94" s="16"/>
      <c r="K94" s="16"/>
      <c r="L94" s="10"/>
      <c r="M94" s="10"/>
      <c r="N94" s="10"/>
      <c r="O94" s="10"/>
      <c r="P94" s="10"/>
    </row>
    <row r="95" spans="2:16" x14ac:dyDescent="0.25">
      <c r="B95" s="10"/>
      <c r="C95" s="10"/>
      <c r="D95" s="10"/>
      <c r="E95" s="10"/>
      <c r="F95" s="40"/>
      <c r="G95" s="10"/>
      <c r="H95" s="16"/>
      <c r="I95" s="16"/>
      <c r="J95" s="16"/>
      <c r="K95" s="16"/>
      <c r="L95" s="10"/>
      <c r="M95" s="10"/>
      <c r="N95" s="10"/>
      <c r="O95" s="10"/>
      <c r="P95" s="10"/>
    </row>
    <row r="96" spans="2:16" x14ac:dyDescent="0.25">
      <c r="B96" s="10"/>
      <c r="C96" s="10"/>
      <c r="D96" s="10"/>
      <c r="E96" s="10"/>
      <c r="F96" s="40"/>
      <c r="G96" s="10"/>
      <c r="H96" s="16"/>
      <c r="I96" s="16"/>
      <c r="J96" s="16"/>
      <c r="K96" s="16"/>
      <c r="L96" s="10"/>
      <c r="M96" s="10"/>
      <c r="N96" s="10"/>
      <c r="O96" s="10"/>
      <c r="P96" s="10"/>
    </row>
    <row r="97" spans="2:16" x14ac:dyDescent="0.25">
      <c r="B97" s="10"/>
      <c r="C97" s="10"/>
      <c r="D97" s="10"/>
      <c r="E97" s="10"/>
      <c r="F97" s="40"/>
      <c r="G97" s="10"/>
      <c r="H97" s="16"/>
      <c r="I97" s="16"/>
      <c r="J97" s="16"/>
      <c r="K97" s="16"/>
      <c r="L97" s="10"/>
      <c r="M97" s="10"/>
      <c r="N97" s="10"/>
      <c r="O97" s="10"/>
      <c r="P97" s="10"/>
    </row>
    <row r="98" spans="2:16" x14ac:dyDescent="0.25">
      <c r="B98" s="10"/>
      <c r="C98" s="10"/>
      <c r="D98" s="10"/>
      <c r="E98" s="10"/>
      <c r="F98" s="40"/>
      <c r="G98" s="10"/>
      <c r="H98" s="16"/>
      <c r="I98" s="16"/>
      <c r="J98" s="16"/>
      <c r="K98" s="16"/>
      <c r="L98" s="10"/>
      <c r="M98" s="10"/>
      <c r="N98" s="10"/>
      <c r="O98" s="10"/>
      <c r="P98" s="10"/>
    </row>
    <row r="99" spans="2:16" x14ac:dyDescent="0.25">
      <c r="B99" s="10"/>
      <c r="C99" s="10"/>
      <c r="D99" s="10"/>
      <c r="E99" s="10"/>
      <c r="F99" s="40"/>
      <c r="G99" s="10"/>
      <c r="H99" s="16"/>
      <c r="I99" s="16"/>
      <c r="J99" s="16"/>
      <c r="K99" s="16"/>
      <c r="L99" s="10"/>
      <c r="M99" s="10"/>
      <c r="N99" s="10"/>
      <c r="O99" s="10"/>
      <c r="P99" s="10"/>
    </row>
    <row r="100" spans="2:16" x14ac:dyDescent="0.25">
      <c r="B100" s="10"/>
      <c r="C100" s="10"/>
      <c r="D100" s="10"/>
      <c r="E100" s="10"/>
      <c r="F100" s="40"/>
      <c r="G100" s="10"/>
      <c r="H100" s="16"/>
      <c r="I100" s="16"/>
      <c r="J100" s="16"/>
      <c r="K100" s="16"/>
      <c r="L100" s="10"/>
      <c r="M100" s="10"/>
      <c r="N100" s="10"/>
      <c r="O100" s="10"/>
      <c r="P100" s="10"/>
    </row>
    <row r="101" spans="2:16" x14ac:dyDescent="0.25">
      <c r="B101" s="10"/>
      <c r="C101" s="10"/>
      <c r="D101" s="10"/>
      <c r="E101" s="10"/>
      <c r="F101" s="40"/>
      <c r="G101" s="10"/>
      <c r="H101" s="16"/>
      <c r="I101" s="16"/>
      <c r="J101" s="16"/>
      <c r="K101" s="16"/>
      <c r="L101" s="10"/>
      <c r="M101" s="10"/>
      <c r="N101" s="10"/>
      <c r="O101" s="10"/>
      <c r="P101" s="10"/>
    </row>
    <row r="102" spans="2:16" x14ac:dyDescent="0.25">
      <c r="B102" s="10"/>
      <c r="C102" s="10"/>
      <c r="D102" s="10"/>
      <c r="E102" s="10"/>
      <c r="F102" s="40"/>
      <c r="G102" s="10"/>
      <c r="H102" s="16"/>
      <c r="I102" s="16"/>
      <c r="J102" s="16"/>
      <c r="K102" s="16"/>
      <c r="L102" s="10"/>
      <c r="M102" s="10"/>
      <c r="N102" s="10"/>
      <c r="O102" s="10"/>
      <c r="P102" s="10"/>
    </row>
    <row r="103" spans="2:16" x14ac:dyDescent="0.25">
      <c r="B103" s="10"/>
      <c r="C103" s="10"/>
      <c r="D103" s="10"/>
      <c r="E103" s="10"/>
      <c r="F103" s="40"/>
      <c r="G103" s="10"/>
      <c r="H103" s="16"/>
      <c r="I103" s="16"/>
      <c r="J103" s="16"/>
      <c r="K103" s="16"/>
      <c r="L103" s="10"/>
      <c r="M103" s="10"/>
      <c r="N103" s="10"/>
      <c r="O103" s="10"/>
      <c r="P103" s="10"/>
    </row>
    <row r="104" spans="2:16" x14ac:dyDescent="0.25">
      <c r="B104" s="10"/>
      <c r="C104" s="10"/>
      <c r="D104" s="10"/>
      <c r="E104" s="10"/>
      <c r="F104" s="40"/>
      <c r="G104" s="10"/>
      <c r="H104" s="16"/>
      <c r="I104" s="16"/>
      <c r="J104" s="16"/>
      <c r="K104" s="16"/>
      <c r="L104" s="10"/>
      <c r="M104" s="10"/>
      <c r="N104" s="10"/>
      <c r="O104" s="10"/>
      <c r="P104" s="10"/>
    </row>
    <row r="105" spans="2:16" x14ac:dyDescent="0.25">
      <c r="B105" s="10"/>
      <c r="C105" s="10"/>
      <c r="D105" s="10"/>
      <c r="E105" s="10"/>
      <c r="F105" s="40"/>
      <c r="G105" s="10"/>
      <c r="H105" s="16"/>
      <c r="I105" s="16"/>
      <c r="J105" s="16"/>
      <c r="K105" s="16"/>
      <c r="L105" s="10"/>
      <c r="M105" s="10"/>
      <c r="N105" s="10"/>
      <c r="O105" s="10"/>
      <c r="P105" s="10"/>
    </row>
    <row r="106" spans="2:16" x14ac:dyDescent="0.25">
      <c r="B106" s="10"/>
      <c r="C106" s="10"/>
      <c r="D106" s="10"/>
      <c r="E106" s="10"/>
      <c r="F106" s="40"/>
      <c r="G106" s="10"/>
      <c r="H106" s="16"/>
      <c r="I106" s="16"/>
      <c r="J106" s="16"/>
      <c r="K106" s="16"/>
      <c r="L106" s="10"/>
      <c r="M106" s="10"/>
      <c r="N106" s="10"/>
      <c r="O106" s="10"/>
      <c r="P106" s="10"/>
    </row>
    <row r="107" spans="2:16" x14ac:dyDescent="0.25">
      <c r="B107" s="10"/>
      <c r="C107" s="10"/>
      <c r="D107" s="10"/>
      <c r="E107" s="10"/>
      <c r="F107" s="40"/>
      <c r="G107" s="10"/>
      <c r="H107" s="16"/>
      <c r="I107" s="16"/>
      <c r="J107" s="16"/>
      <c r="K107" s="16"/>
      <c r="L107" s="10"/>
      <c r="M107" s="10"/>
      <c r="N107" s="10"/>
      <c r="O107" s="10"/>
      <c r="P107" s="10"/>
    </row>
    <row r="108" spans="2:16" x14ac:dyDescent="0.25">
      <c r="B108" s="10"/>
      <c r="C108" s="10"/>
      <c r="D108" s="10"/>
      <c r="E108" s="10"/>
      <c r="F108" s="40"/>
      <c r="G108" s="10"/>
      <c r="H108" s="16"/>
      <c r="I108" s="16"/>
      <c r="J108" s="16"/>
      <c r="K108" s="16"/>
      <c r="L108" s="10"/>
      <c r="M108" s="10"/>
      <c r="N108" s="10"/>
      <c r="O108" s="10"/>
      <c r="P108" s="10"/>
    </row>
    <row r="109" spans="2:16" x14ac:dyDescent="0.25">
      <c r="B109" s="10"/>
      <c r="C109" s="10"/>
      <c r="D109" s="10"/>
      <c r="E109" s="10"/>
      <c r="F109" s="40"/>
      <c r="G109" s="10"/>
      <c r="H109" s="16"/>
      <c r="I109" s="16"/>
      <c r="J109" s="16"/>
      <c r="K109" s="16"/>
      <c r="L109" s="10"/>
      <c r="M109" s="10"/>
      <c r="N109" s="10"/>
      <c r="O109" s="10"/>
      <c r="P109" s="10"/>
    </row>
    <row r="110" spans="2:16" x14ac:dyDescent="0.25">
      <c r="B110" s="10"/>
      <c r="C110" s="10"/>
      <c r="D110" s="10"/>
      <c r="E110" s="10"/>
      <c r="F110" s="40"/>
      <c r="G110" s="10"/>
      <c r="H110" s="16"/>
      <c r="I110" s="16"/>
      <c r="J110" s="16"/>
      <c r="K110" s="16"/>
      <c r="L110" s="10"/>
      <c r="M110" s="10"/>
      <c r="N110" s="10"/>
      <c r="O110" s="10"/>
      <c r="P110" s="10"/>
    </row>
    <row r="111" spans="2:16" x14ac:dyDescent="0.25">
      <c r="B111" s="10"/>
      <c r="C111" s="10"/>
      <c r="D111" s="10"/>
      <c r="E111" s="10"/>
      <c r="F111" s="40"/>
      <c r="G111" s="10"/>
      <c r="H111" s="16"/>
      <c r="I111" s="16"/>
      <c r="J111" s="16"/>
      <c r="K111" s="16"/>
      <c r="L111" s="10"/>
      <c r="M111" s="10"/>
      <c r="N111" s="10"/>
      <c r="O111" s="10"/>
      <c r="P111" s="10"/>
    </row>
    <row r="112" spans="2:16" x14ac:dyDescent="0.25">
      <c r="B112" s="10"/>
      <c r="C112" s="10"/>
      <c r="D112" s="10"/>
      <c r="E112" s="10"/>
      <c r="F112" s="40"/>
      <c r="G112" s="10"/>
      <c r="H112" s="16"/>
      <c r="I112" s="16"/>
      <c r="J112" s="16"/>
      <c r="K112" s="16"/>
      <c r="L112" s="10"/>
      <c r="M112" s="10"/>
      <c r="N112" s="10"/>
      <c r="O112" s="10"/>
      <c r="P112" s="10"/>
    </row>
    <row r="113" spans="2:16" x14ac:dyDescent="0.25">
      <c r="B113" s="10"/>
      <c r="C113" s="10"/>
      <c r="D113" s="10"/>
      <c r="E113" s="10"/>
      <c r="F113" s="40"/>
      <c r="G113" s="10"/>
      <c r="H113" s="16"/>
      <c r="I113" s="16"/>
      <c r="J113" s="16"/>
      <c r="K113" s="16"/>
      <c r="L113" s="10"/>
      <c r="M113" s="10"/>
      <c r="N113" s="10"/>
      <c r="O113" s="10"/>
      <c r="P113" s="10"/>
    </row>
    <row r="114" spans="2:16" x14ac:dyDescent="0.25">
      <c r="B114" s="10"/>
      <c r="C114" s="10"/>
      <c r="D114" s="10"/>
      <c r="E114" s="10"/>
      <c r="F114" s="40"/>
      <c r="G114" s="10"/>
      <c r="H114" s="16"/>
      <c r="I114" s="16"/>
      <c r="J114" s="16"/>
      <c r="K114" s="16"/>
      <c r="L114" s="10"/>
      <c r="M114" s="10"/>
      <c r="N114" s="10"/>
      <c r="O114" s="10"/>
      <c r="P114" s="10"/>
    </row>
    <row r="115" spans="2:16" x14ac:dyDescent="0.25">
      <c r="B115" s="10"/>
      <c r="C115" s="10"/>
      <c r="D115" s="10"/>
      <c r="E115" s="10"/>
      <c r="F115" s="40"/>
      <c r="G115" s="10"/>
      <c r="H115" s="16"/>
      <c r="I115" s="16"/>
      <c r="J115" s="16"/>
      <c r="K115" s="16"/>
      <c r="L115" s="10"/>
      <c r="M115" s="10"/>
      <c r="N115" s="10"/>
      <c r="O115" s="10"/>
      <c r="P115" s="10"/>
    </row>
    <row r="116" spans="2:16" x14ac:dyDescent="0.25">
      <c r="B116" s="10"/>
      <c r="C116" s="10"/>
      <c r="D116" s="10"/>
      <c r="E116" s="10"/>
      <c r="F116" s="40"/>
      <c r="G116" s="10"/>
      <c r="H116" s="16"/>
      <c r="I116" s="16"/>
      <c r="J116" s="16"/>
      <c r="K116" s="16"/>
      <c r="L116" s="10"/>
      <c r="M116" s="10"/>
      <c r="N116" s="10"/>
      <c r="O116" s="10"/>
      <c r="P116" s="10"/>
    </row>
    <row r="117" spans="2:16" x14ac:dyDescent="0.25">
      <c r="B117" s="10"/>
      <c r="C117" s="10"/>
      <c r="D117" s="10"/>
      <c r="E117" s="10"/>
      <c r="F117" s="40"/>
      <c r="G117" s="10"/>
      <c r="H117" s="16"/>
      <c r="I117" s="16"/>
      <c r="J117" s="16"/>
      <c r="K117" s="16"/>
      <c r="L117" s="10"/>
      <c r="M117" s="10"/>
      <c r="N117" s="10"/>
      <c r="O117" s="10"/>
      <c r="P117" s="10"/>
    </row>
    <row r="118" spans="2:16" x14ac:dyDescent="0.25">
      <c r="B118" s="10"/>
      <c r="C118" s="10"/>
      <c r="D118" s="10"/>
      <c r="E118" s="10"/>
      <c r="F118" s="40"/>
      <c r="G118" s="10"/>
      <c r="H118" s="16"/>
      <c r="I118" s="16"/>
      <c r="J118" s="16"/>
      <c r="K118" s="16"/>
      <c r="L118" s="10"/>
      <c r="M118" s="10"/>
      <c r="N118" s="10"/>
      <c r="O118" s="10"/>
      <c r="P118" s="10"/>
    </row>
    <row r="119" spans="2:16" x14ac:dyDescent="0.25">
      <c r="B119" s="10"/>
      <c r="C119" s="10"/>
      <c r="D119" s="10"/>
      <c r="E119" s="10"/>
      <c r="F119" s="40"/>
      <c r="G119" s="10"/>
      <c r="H119" s="16"/>
      <c r="I119" s="16"/>
      <c r="J119" s="16"/>
      <c r="K119" s="16"/>
      <c r="L119" s="10"/>
      <c r="M119" s="10"/>
      <c r="N119" s="10"/>
      <c r="O119" s="10"/>
      <c r="P119" s="10"/>
    </row>
    <row r="120" spans="2:16" x14ac:dyDescent="0.25">
      <c r="B120" s="10"/>
      <c r="C120" s="10"/>
      <c r="D120" s="10"/>
      <c r="E120" s="10"/>
      <c r="F120" s="40"/>
      <c r="G120" s="10"/>
      <c r="H120" s="16"/>
      <c r="I120" s="16"/>
      <c r="J120" s="16"/>
      <c r="K120" s="16"/>
      <c r="L120" s="10"/>
      <c r="M120" s="10"/>
      <c r="N120" s="10"/>
      <c r="O120" s="10"/>
      <c r="P120" s="10"/>
    </row>
    <row r="121" spans="2:16" x14ac:dyDescent="0.25">
      <c r="B121" s="10"/>
      <c r="C121" s="10"/>
      <c r="D121" s="10"/>
      <c r="E121" s="10"/>
      <c r="F121" s="40"/>
      <c r="G121" s="10"/>
      <c r="H121" s="16"/>
      <c r="I121" s="16"/>
      <c r="J121" s="16"/>
      <c r="K121" s="16"/>
      <c r="L121" s="10"/>
      <c r="M121" s="10"/>
      <c r="N121" s="10"/>
      <c r="O121" s="10"/>
      <c r="P121" s="10"/>
    </row>
    <row r="122" spans="2:16" x14ac:dyDescent="0.25">
      <c r="B122" s="10"/>
      <c r="C122" s="10"/>
      <c r="D122" s="10"/>
      <c r="E122" s="10"/>
      <c r="F122" s="40"/>
      <c r="G122" s="10"/>
      <c r="H122" s="16"/>
      <c r="I122" s="16"/>
      <c r="J122" s="16"/>
      <c r="K122" s="16"/>
      <c r="L122" s="10"/>
      <c r="M122" s="10"/>
      <c r="N122" s="10"/>
      <c r="O122" s="10"/>
      <c r="P122" s="10"/>
    </row>
    <row r="123" spans="2:16" x14ac:dyDescent="0.25">
      <c r="B123" s="10"/>
      <c r="C123" s="10"/>
      <c r="D123" s="10"/>
      <c r="E123" s="10"/>
      <c r="F123" s="40"/>
      <c r="G123" s="10"/>
      <c r="H123" s="16"/>
      <c r="I123" s="16"/>
      <c r="J123" s="16"/>
      <c r="K123" s="16"/>
      <c r="L123" s="10"/>
      <c r="M123" s="10"/>
      <c r="N123" s="10"/>
      <c r="O123" s="10"/>
      <c r="P123" s="10"/>
    </row>
    <row r="124" spans="2:16" x14ac:dyDescent="0.25">
      <c r="B124" s="10"/>
      <c r="C124" s="10"/>
      <c r="D124" s="10"/>
      <c r="E124" s="10"/>
      <c r="F124" s="40"/>
      <c r="G124" s="10"/>
      <c r="H124" s="16"/>
      <c r="I124" s="16"/>
      <c r="J124" s="16"/>
      <c r="K124" s="16"/>
      <c r="L124" s="10"/>
      <c r="M124" s="10"/>
      <c r="N124" s="10"/>
      <c r="O124" s="10"/>
      <c r="P124" s="10"/>
    </row>
    <row r="125" spans="2:16" x14ac:dyDescent="0.25">
      <c r="B125" s="10"/>
      <c r="C125" s="10"/>
      <c r="D125" s="10"/>
      <c r="E125" s="10"/>
      <c r="F125" s="40"/>
      <c r="G125" s="10"/>
      <c r="H125" s="16"/>
      <c r="I125" s="16"/>
      <c r="J125" s="16"/>
      <c r="K125" s="16"/>
      <c r="L125" s="10"/>
      <c r="M125" s="10"/>
      <c r="N125" s="10"/>
      <c r="O125" s="10"/>
      <c r="P125" s="10"/>
    </row>
    <row r="126" spans="2:16" x14ac:dyDescent="0.25">
      <c r="B126" s="10"/>
      <c r="C126" s="10"/>
      <c r="D126" s="10"/>
      <c r="E126" s="10"/>
      <c r="F126" s="40"/>
      <c r="G126" s="10"/>
      <c r="H126" s="16"/>
      <c r="I126" s="16"/>
      <c r="J126" s="16"/>
      <c r="K126" s="16"/>
      <c r="L126" s="10"/>
      <c r="M126" s="10"/>
      <c r="N126" s="10"/>
      <c r="O126" s="10"/>
      <c r="P126" s="10"/>
    </row>
    <row r="127" spans="2:16" x14ac:dyDescent="0.25">
      <c r="B127" s="10"/>
      <c r="C127" s="10"/>
      <c r="D127" s="10"/>
      <c r="E127" s="10"/>
      <c r="F127" s="40"/>
      <c r="G127" s="10"/>
      <c r="H127" s="16"/>
      <c r="I127" s="16"/>
      <c r="J127" s="16"/>
      <c r="K127" s="16"/>
      <c r="L127" s="10"/>
      <c r="M127" s="10"/>
      <c r="N127" s="10"/>
      <c r="O127" s="10"/>
      <c r="P127" s="10"/>
    </row>
    <row r="128" spans="2:16" x14ac:dyDescent="0.25">
      <c r="B128" s="10"/>
      <c r="C128" s="10"/>
      <c r="D128" s="10"/>
      <c r="E128" s="10"/>
      <c r="F128" s="40"/>
      <c r="G128" s="10"/>
      <c r="H128" s="16"/>
      <c r="I128" s="16"/>
      <c r="J128" s="16"/>
      <c r="K128" s="16"/>
      <c r="L128" s="10"/>
      <c r="M128" s="10"/>
      <c r="N128" s="10"/>
      <c r="O128" s="10"/>
      <c r="P128" s="10"/>
    </row>
    <row r="129" spans="2:16" x14ac:dyDescent="0.25">
      <c r="B129" s="10"/>
      <c r="C129" s="10"/>
      <c r="D129" s="10"/>
      <c r="E129" s="10"/>
      <c r="F129" s="40"/>
      <c r="G129" s="10"/>
      <c r="H129" s="16"/>
      <c r="I129" s="16"/>
      <c r="J129" s="16"/>
      <c r="K129" s="16"/>
      <c r="L129" s="10"/>
      <c r="M129" s="10"/>
      <c r="N129" s="10"/>
      <c r="O129" s="10"/>
      <c r="P129" s="10"/>
    </row>
    <row r="130" spans="2:16" x14ac:dyDescent="0.25">
      <c r="B130" s="10"/>
      <c r="C130" s="10"/>
      <c r="D130" s="10"/>
      <c r="E130" s="10"/>
      <c r="F130" s="40"/>
      <c r="G130" s="10"/>
      <c r="H130" s="16"/>
      <c r="I130" s="16"/>
      <c r="J130" s="16"/>
      <c r="K130" s="16"/>
      <c r="L130" s="10"/>
      <c r="M130" s="10"/>
      <c r="N130" s="10"/>
      <c r="O130" s="10"/>
      <c r="P130" s="10"/>
    </row>
    <row r="131" spans="2:16" x14ac:dyDescent="0.25">
      <c r="B131" s="10"/>
      <c r="C131" s="10"/>
      <c r="D131" s="10"/>
      <c r="E131" s="10"/>
      <c r="F131" s="40"/>
      <c r="G131" s="10"/>
      <c r="H131" s="16"/>
      <c r="I131" s="16"/>
      <c r="J131" s="16"/>
      <c r="K131" s="16"/>
      <c r="L131" s="10"/>
      <c r="M131" s="10"/>
      <c r="N131" s="10"/>
      <c r="O131" s="10"/>
      <c r="P131" s="10"/>
    </row>
    <row r="132" spans="2:16" x14ac:dyDescent="0.25">
      <c r="B132" s="10"/>
      <c r="C132" s="10"/>
      <c r="D132" s="10"/>
      <c r="E132" s="10"/>
      <c r="F132" s="40"/>
      <c r="G132" s="10"/>
      <c r="H132" s="16"/>
      <c r="I132" s="16"/>
      <c r="J132" s="16"/>
      <c r="K132" s="16"/>
      <c r="L132" s="10"/>
      <c r="M132" s="10"/>
      <c r="N132" s="10"/>
      <c r="O132" s="10"/>
      <c r="P132" s="10"/>
    </row>
    <row r="133" spans="2:16" x14ac:dyDescent="0.25">
      <c r="B133" s="10"/>
      <c r="C133" s="10"/>
      <c r="D133" s="10"/>
      <c r="E133" s="10"/>
      <c r="F133" s="40"/>
      <c r="G133" s="10"/>
      <c r="H133" s="16"/>
      <c r="I133" s="16"/>
      <c r="J133" s="16"/>
      <c r="K133" s="16"/>
      <c r="L133" s="10"/>
      <c r="M133" s="10"/>
      <c r="N133" s="10"/>
      <c r="O133" s="10"/>
      <c r="P133" s="10"/>
    </row>
    <row r="134" spans="2:16" x14ac:dyDescent="0.25">
      <c r="B134" s="10"/>
      <c r="C134" s="10"/>
      <c r="D134" s="10"/>
      <c r="E134" s="10"/>
      <c r="F134" s="40"/>
      <c r="G134" s="10"/>
      <c r="H134" s="16"/>
      <c r="I134" s="16"/>
      <c r="J134" s="16"/>
      <c r="K134" s="16"/>
      <c r="L134" s="10"/>
      <c r="M134" s="10"/>
      <c r="N134" s="10"/>
      <c r="O134" s="10"/>
      <c r="P134" s="10"/>
    </row>
    <row r="135" spans="2:16" x14ac:dyDescent="0.25">
      <c r="B135" s="10"/>
      <c r="C135" s="10"/>
      <c r="D135" s="10"/>
      <c r="E135" s="10"/>
      <c r="F135" s="40"/>
      <c r="G135" s="10"/>
      <c r="H135" s="16"/>
      <c r="I135" s="16"/>
      <c r="J135" s="16"/>
      <c r="K135" s="16"/>
      <c r="L135" s="10"/>
      <c r="M135" s="10"/>
      <c r="N135" s="10"/>
      <c r="O135" s="10"/>
      <c r="P135" s="10"/>
    </row>
    <row r="136" spans="2:16" x14ac:dyDescent="0.25">
      <c r="B136" s="10"/>
      <c r="C136" s="10"/>
      <c r="D136" s="10"/>
      <c r="E136" s="10"/>
      <c r="F136" s="40"/>
      <c r="G136" s="10"/>
      <c r="H136" s="16"/>
      <c r="I136" s="16"/>
      <c r="J136" s="16"/>
      <c r="K136" s="16"/>
      <c r="L136" s="10"/>
      <c r="M136" s="10"/>
      <c r="N136" s="10"/>
      <c r="O136" s="10"/>
      <c r="P136" s="10"/>
    </row>
    <row r="137" spans="2:16" x14ac:dyDescent="0.25">
      <c r="B137" s="10"/>
      <c r="C137" s="10"/>
      <c r="D137" s="10"/>
      <c r="E137" s="10"/>
      <c r="F137" s="40"/>
      <c r="G137" s="10"/>
      <c r="H137" s="16"/>
      <c r="I137" s="16"/>
      <c r="J137" s="16"/>
      <c r="K137" s="16"/>
      <c r="L137" s="10"/>
      <c r="M137" s="10"/>
      <c r="N137" s="10"/>
      <c r="O137" s="10"/>
      <c r="P137" s="10"/>
    </row>
    <row r="138" spans="2:16" x14ac:dyDescent="0.25">
      <c r="B138" s="10"/>
      <c r="C138" s="10"/>
      <c r="D138" s="10"/>
      <c r="E138" s="10"/>
      <c r="F138" s="40"/>
      <c r="G138" s="10"/>
      <c r="H138" s="16"/>
      <c r="I138" s="16"/>
      <c r="J138" s="16"/>
      <c r="K138" s="16"/>
      <c r="L138" s="10"/>
      <c r="M138" s="10"/>
      <c r="N138" s="10"/>
      <c r="O138" s="10"/>
      <c r="P138" s="10"/>
    </row>
    <row r="139" spans="2:16" x14ac:dyDescent="0.25">
      <c r="B139" s="10"/>
      <c r="C139" s="10"/>
      <c r="D139" s="10"/>
      <c r="E139" s="10"/>
      <c r="F139" s="40"/>
      <c r="G139" s="10"/>
      <c r="H139" s="16"/>
      <c r="I139" s="16"/>
      <c r="J139" s="16"/>
      <c r="K139" s="16"/>
      <c r="L139" s="10"/>
      <c r="M139" s="10"/>
      <c r="N139" s="10"/>
      <c r="O139" s="10"/>
      <c r="P139" s="10"/>
    </row>
    <row r="140" spans="2:16" x14ac:dyDescent="0.25">
      <c r="B140" s="10"/>
      <c r="C140" s="10"/>
      <c r="D140" s="10"/>
      <c r="E140" s="10"/>
      <c r="F140" s="40"/>
      <c r="G140" s="10"/>
      <c r="H140" s="16"/>
      <c r="I140" s="16"/>
      <c r="J140" s="16"/>
      <c r="K140" s="16"/>
      <c r="L140" s="10"/>
      <c r="M140" s="10"/>
      <c r="N140" s="10"/>
      <c r="O140" s="10"/>
      <c r="P140" s="10"/>
    </row>
    <row r="141" spans="2:16" x14ac:dyDescent="0.25">
      <c r="B141" s="10"/>
      <c r="C141" s="10"/>
      <c r="D141" s="10"/>
      <c r="E141" s="10"/>
      <c r="F141" s="40"/>
      <c r="G141" s="10"/>
      <c r="H141" s="16"/>
      <c r="I141" s="16"/>
      <c r="J141" s="16"/>
      <c r="K141" s="16"/>
      <c r="L141" s="10"/>
      <c r="M141" s="10"/>
      <c r="N141" s="10"/>
      <c r="O141" s="10"/>
      <c r="P141" s="10"/>
    </row>
    <row r="142" spans="2:16" x14ac:dyDescent="0.25">
      <c r="B142" s="10"/>
      <c r="C142" s="10"/>
      <c r="D142" s="10"/>
      <c r="E142" s="10"/>
      <c r="F142" s="40"/>
      <c r="G142" s="10"/>
      <c r="H142" s="16"/>
      <c r="I142" s="16"/>
      <c r="J142" s="16"/>
      <c r="K142" s="16"/>
      <c r="L142" s="10"/>
      <c r="M142" s="10"/>
      <c r="N142" s="10"/>
      <c r="O142" s="10"/>
      <c r="P142" s="10"/>
    </row>
    <row r="143" spans="2:16" x14ac:dyDescent="0.25">
      <c r="B143" s="10"/>
      <c r="C143" s="10"/>
      <c r="D143" s="10"/>
      <c r="E143" s="10"/>
      <c r="F143" s="40"/>
      <c r="G143" s="10"/>
      <c r="H143" s="16"/>
      <c r="I143" s="16"/>
      <c r="J143" s="16"/>
      <c r="K143" s="16"/>
      <c r="L143" s="10"/>
      <c r="M143" s="10"/>
      <c r="N143" s="10"/>
      <c r="O143" s="10"/>
      <c r="P143" s="10"/>
    </row>
    <row r="144" spans="2:16" x14ac:dyDescent="0.25">
      <c r="B144" s="10"/>
      <c r="C144" s="10"/>
      <c r="D144" s="10"/>
      <c r="E144" s="10"/>
      <c r="F144" s="40"/>
      <c r="G144" s="10"/>
      <c r="H144" s="16"/>
      <c r="I144" s="16"/>
      <c r="J144" s="16"/>
      <c r="K144" s="16"/>
      <c r="L144" s="10"/>
      <c r="M144" s="10"/>
      <c r="N144" s="10"/>
      <c r="O144" s="10"/>
      <c r="P144" s="10"/>
    </row>
    <row r="145" spans="2:16" x14ac:dyDescent="0.25">
      <c r="B145" s="10"/>
      <c r="C145" s="10"/>
      <c r="D145" s="10"/>
      <c r="E145" s="10"/>
      <c r="F145" s="40"/>
      <c r="G145" s="10"/>
      <c r="H145" s="16"/>
      <c r="I145" s="16"/>
      <c r="J145" s="16"/>
      <c r="K145" s="16"/>
      <c r="L145" s="10"/>
      <c r="M145" s="10"/>
      <c r="N145" s="10"/>
      <c r="O145" s="10"/>
      <c r="P145" s="10"/>
    </row>
    <row r="146" spans="2:16" x14ac:dyDescent="0.25">
      <c r="B146" s="10"/>
      <c r="C146" s="10"/>
      <c r="D146" s="10"/>
      <c r="E146" s="10"/>
      <c r="F146" s="40"/>
      <c r="G146" s="10"/>
      <c r="H146" s="16"/>
      <c r="I146" s="16"/>
      <c r="J146" s="16"/>
      <c r="K146" s="16"/>
      <c r="L146" s="10"/>
      <c r="M146" s="10"/>
      <c r="N146" s="10"/>
      <c r="O146" s="10"/>
      <c r="P146" s="10"/>
    </row>
    <row r="147" spans="2:16" x14ac:dyDescent="0.25">
      <c r="B147" s="10"/>
      <c r="C147" s="10"/>
      <c r="D147" s="10"/>
      <c r="E147" s="10"/>
      <c r="F147" s="40"/>
      <c r="G147" s="10"/>
      <c r="H147" s="16"/>
      <c r="I147" s="16"/>
      <c r="J147" s="16"/>
      <c r="K147" s="16"/>
      <c r="L147" s="10"/>
      <c r="M147" s="10"/>
      <c r="N147" s="10"/>
      <c r="O147" s="10"/>
      <c r="P147" s="10"/>
    </row>
    <row r="148" spans="2:16" x14ac:dyDescent="0.25">
      <c r="B148" s="10"/>
      <c r="C148" s="10"/>
      <c r="D148" s="10"/>
      <c r="E148" s="10"/>
      <c r="F148" s="40"/>
      <c r="G148" s="10"/>
      <c r="H148" s="16"/>
      <c r="I148" s="16"/>
      <c r="J148" s="16"/>
      <c r="K148" s="16"/>
      <c r="L148" s="10"/>
      <c r="M148" s="10"/>
      <c r="N148" s="10"/>
      <c r="O148" s="10"/>
      <c r="P148" s="10"/>
    </row>
    <row r="149" spans="2:16" x14ac:dyDescent="0.25">
      <c r="B149" s="10"/>
      <c r="C149" s="10"/>
      <c r="D149" s="10"/>
      <c r="E149" s="10"/>
      <c r="F149" s="40"/>
      <c r="G149" s="10"/>
      <c r="H149" s="16"/>
      <c r="I149" s="16"/>
      <c r="J149" s="16"/>
      <c r="K149" s="16"/>
      <c r="L149" s="10"/>
      <c r="M149" s="10"/>
      <c r="N149" s="10"/>
      <c r="O149" s="10"/>
      <c r="P149" s="10"/>
    </row>
    <row r="150" spans="2:16" x14ac:dyDescent="0.25">
      <c r="B150" s="10"/>
      <c r="C150" s="10"/>
      <c r="D150" s="10"/>
      <c r="E150" s="10"/>
      <c r="F150" s="40"/>
      <c r="G150" s="10"/>
      <c r="H150" s="16"/>
      <c r="I150" s="16"/>
      <c r="J150" s="16"/>
      <c r="K150" s="16"/>
      <c r="L150" s="10"/>
      <c r="M150" s="10"/>
      <c r="N150" s="10"/>
      <c r="O150" s="10"/>
      <c r="P150" s="10"/>
    </row>
    <row r="151" spans="2:16" x14ac:dyDescent="0.25">
      <c r="B151" s="10"/>
      <c r="C151" s="10"/>
      <c r="D151" s="10"/>
      <c r="E151" s="10"/>
      <c r="F151" s="40"/>
      <c r="G151" s="10"/>
      <c r="H151" s="16"/>
      <c r="I151" s="16"/>
      <c r="J151" s="16"/>
      <c r="K151" s="16"/>
      <c r="L151" s="10"/>
      <c r="M151" s="10"/>
      <c r="N151" s="10"/>
      <c r="O151" s="10"/>
      <c r="P151" s="10"/>
    </row>
    <row r="152" spans="2:16" x14ac:dyDescent="0.25">
      <c r="B152" s="10"/>
      <c r="C152" s="10"/>
      <c r="D152" s="10"/>
      <c r="E152" s="10"/>
      <c r="F152" s="40"/>
      <c r="G152" s="10"/>
      <c r="H152" s="16"/>
      <c r="I152" s="16"/>
      <c r="J152" s="16"/>
      <c r="K152" s="16"/>
      <c r="L152" s="10"/>
      <c r="M152" s="10"/>
      <c r="N152" s="10"/>
      <c r="O152" s="10"/>
      <c r="P152" s="10"/>
    </row>
    <row r="153" spans="2:16" x14ac:dyDescent="0.25">
      <c r="B153" s="10"/>
      <c r="C153" s="10"/>
      <c r="D153" s="10"/>
      <c r="E153" s="10"/>
      <c r="F153" s="40"/>
      <c r="G153" s="10"/>
      <c r="H153" s="16"/>
      <c r="I153" s="16"/>
      <c r="J153" s="16"/>
      <c r="K153" s="16"/>
      <c r="L153" s="10"/>
      <c r="M153" s="10"/>
      <c r="N153" s="10"/>
      <c r="O153" s="10"/>
      <c r="P153" s="10"/>
    </row>
    <row r="154" spans="2:16" x14ac:dyDescent="0.25">
      <c r="B154" s="10"/>
      <c r="C154" s="10"/>
      <c r="D154" s="10"/>
      <c r="E154" s="10"/>
      <c r="F154" s="40"/>
      <c r="G154" s="10"/>
      <c r="H154" s="16"/>
      <c r="I154" s="16"/>
      <c r="J154" s="16"/>
      <c r="K154" s="16"/>
      <c r="L154" s="10"/>
      <c r="M154" s="10"/>
      <c r="N154" s="10"/>
      <c r="O154" s="10"/>
      <c r="P154" s="10"/>
    </row>
    <row r="155" spans="2:16" x14ac:dyDescent="0.25">
      <c r="B155" s="10"/>
      <c r="C155" s="10"/>
      <c r="D155" s="10"/>
      <c r="E155" s="10"/>
      <c r="F155" s="40"/>
      <c r="G155" s="10"/>
      <c r="H155" s="16"/>
      <c r="I155" s="16"/>
      <c r="J155" s="16"/>
      <c r="K155" s="16"/>
      <c r="L155" s="10"/>
      <c r="M155" s="10"/>
      <c r="N155" s="10"/>
      <c r="O155" s="10"/>
      <c r="P155" s="10"/>
    </row>
    <row r="156" spans="2:16" x14ac:dyDescent="0.25">
      <c r="B156" s="10"/>
      <c r="C156" s="10"/>
      <c r="D156" s="10"/>
      <c r="E156" s="10"/>
      <c r="F156" s="40"/>
      <c r="G156" s="10"/>
      <c r="H156" s="16"/>
      <c r="I156" s="16"/>
      <c r="J156" s="16"/>
      <c r="K156" s="16"/>
      <c r="L156" s="10"/>
      <c r="M156" s="10"/>
      <c r="N156" s="10"/>
      <c r="O156" s="10"/>
      <c r="P156" s="10"/>
    </row>
    <row r="157" spans="2:16" x14ac:dyDescent="0.25">
      <c r="B157" s="10"/>
      <c r="C157" s="10"/>
      <c r="D157" s="10"/>
      <c r="E157" s="10"/>
      <c r="F157" s="40"/>
      <c r="G157" s="10"/>
      <c r="H157" s="16"/>
      <c r="I157" s="16"/>
      <c r="J157" s="16"/>
      <c r="K157" s="16"/>
      <c r="L157" s="10"/>
      <c r="M157" s="10"/>
      <c r="N157" s="10"/>
      <c r="O157" s="10"/>
      <c r="P157" s="10"/>
    </row>
    <row r="158" spans="2:16" x14ac:dyDescent="0.25">
      <c r="B158" s="10"/>
      <c r="C158" s="10"/>
      <c r="D158" s="10"/>
      <c r="E158" s="10"/>
      <c r="F158" s="40"/>
      <c r="G158" s="10"/>
      <c r="H158" s="16"/>
      <c r="I158" s="16"/>
      <c r="J158" s="16"/>
      <c r="K158" s="16"/>
      <c r="L158" s="10"/>
      <c r="M158" s="10"/>
      <c r="N158" s="10"/>
      <c r="O158" s="10"/>
      <c r="P158" s="10"/>
    </row>
    <row r="159" spans="2:16" x14ac:dyDescent="0.25">
      <c r="B159" s="10"/>
      <c r="C159" s="10"/>
      <c r="D159" s="10"/>
      <c r="E159" s="10"/>
      <c r="F159" s="40"/>
      <c r="G159" s="10"/>
      <c r="H159" s="16"/>
      <c r="I159" s="16"/>
      <c r="J159" s="16"/>
      <c r="K159" s="16"/>
      <c r="L159" s="10"/>
      <c r="M159" s="10"/>
      <c r="N159" s="10"/>
      <c r="O159" s="10"/>
      <c r="P159" s="10"/>
    </row>
    <row r="160" spans="2:16" x14ac:dyDescent="0.25">
      <c r="B160" s="10"/>
      <c r="C160" s="10"/>
      <c r="D160" s="10"/>
      <c r="E160" s="10"/>
      <c r="F160" s="40"/>
      <c r="G160" s="10"/>
      <c r="H160" s="16"/>
      <c r="I160" s="16"/>
      <c r="J160" s="16"/>
      <c r="K160" s="16"/>
      <c r="L160" s="10"/>
      <c r="M160" s="10"/>
      <c r="N160" s="10"/>
      <c r="O160" s="10"/>
      <c r="P160" s="10"/>
    </row>
    <row r="161" spans="2:16" x14ac:dyDescent="0.25">
      <c r="B161" s="10"/>
      <c r="C161" s="10"/>
      <c r="D161" s="10"/>
      <c r="E161" s="10"/>
      <c r="F161" s="40"/>
      <c r="G161" s="10"/>
      <c r="H161" s="16"/>
      <c r="I161" s="16"/>
      <c r="J161" s="16"/>
      <c r="K161" s="16"/>
      <c r="L161" s="10"/>
      <c r="M161" s="10"/>
      <c r="N161" s="10"/>
      <c r="O161" s="10"/>
      <c r="P161" s="10"/>
    </row>
    <row r="162" spans="2:16" x14ac:dyDescent="0.25">
      <c r="B162" s="10"/>
      <c r="C162" s="10"/>
      <c r="D162" s="10"/>
      <c r="E162" s="10"/>
      <c r="F162" s="40"/>
      <c r="G162" s="10"/>
      <c r="H162" s="16"/>
      <c r="I162" s="16"/>
      <c r="J162" s="16"/>
      <c r="K162" s="16"/>
      <c r="L162" s="10"/>
      <c r="M162" s="10"/>
      <c r="N162" s="10"/>
      <c r="O162" s="10"/>
      <c r="P162" s="10"/>
    </row>
    <row r="163" spans="2:16" x14ac:dyDescent="0.25">
      <c r="B163" s="10"/>
      <c r="C163" s="10"/>
      <c r="D163" s="10"/>
      <c r="E163" s="10"/>
      <c r="F163" s="40"/>
      <c r="G163" s="10"/>
      <c r="H163" s="16"/>
      <c r="I163" s="16"/>
      <c r="J163" s="16"/>
      <c r="K163" s="16"/>
      <c r="L163" s="10"/>
      <c r="M163" s="10"/>
      <c r="N163" s="10"/>
      <c r="O163" s="10"/>
      <c r="P163" s="10"/>
    </row>
    <row r="164" spans="2:16" x14ac:dyDescent="0.25">
      <c r="B164" s="10"/>
      <c r="C164" s="10"/>
      <c r="D164" s="10"/>
      <c r="E164" s="10"/>
      <c r="F164" s="40"/>
      <c r="G164" s="10"/>
      <c r="H164" s="16"/>
      <c r="I164" s="16"/>
      <c r="J164" s="16"/>
      <c r="K164" s="16"/>
      <c r="L164" s="10"/>
      <c r="M164" s="10"/>
      <c r="N164" s="10"/>
      <c r="O164" s="10"/>
      <c r="P164" s="10"/>
    </row>
    <row r="165" spans="2:16" x14ac:dyDescent="0.25">
      <c r="B165" s="10"/>
      <c r="C165" s="10"/>
      <c r="D165" s="10"/>
      <c r="E165" s="10"/>
      <c r="F165" s="40"/>
      <c r="G165" s="10"/>
      <c r="H165" s="16"/>
      <c r="I165" s="16"/>
      <c r="J165" s="16"/>
      <c r="K165" s="16"/>
      <c r="L165" s="10"/>
      <c r="M165" s="10"/>
      <c r="N165" s="10"/>
      <c r="O165" s="10"/>
      <c r="P165" s="10"/>
    </row>
    <row r="166" spans="2:16" x14ac:dyDescent="0.25">
      <c r="B166" s="10"/>
      <c r="C166" s="10"/>
      <c r="D166" s="10"/>
      <c r="E166" s="10"/>
      <c r="F166" s="40"/>
      <c r="G166" s="10"/>
      <c r="H166" s="16"/>
      <c r="I166" s="16"/>
      <c r="J166" s="16"/>
      <c r="K166" s="16"/>
      <c r="L166" s="10"/>
      <c r="M166" s="10"/>
      <c r="N166" s="10"/>
      <c r="O166" s="10"/>
      <c r="P166" s="10"/>
    </row>
    <row r="167" spans="2:16" x14ac:dyDescent="0.25">
      <c r="B167" s="10"/>
      <c r="C167" s="10"/>
      <c r="D167" s="10"/>
      <c r="E167" s="10"/>
      <c r="F167" s="40"/>
      <c r="G167" s="10"/>
      <c r="H167" s="16"/>
      <c r="I167" s="16"/>
      <c r="J167" s="16"/>
      <c r="K167" s="16"/>
      <c r="L167" s="10"/>
      <c r="M167" s="10"/>
      <c r="N167" s="10"/>
      <c r="O167" s="10"/>
      <c r="P167" s="10"/>
    </row>
    <row r="168" spans="2:16" x14ac:dyDescent="0.25">
      <c r="B168" s="10"/>
      <c r="C168" s="10"/>
      <c r="D168" s="10"/>
      <c r="E168" s="10"/>
      <c r="F168" s="40"/>
      <c r="G168" s="10"/>
      <c r="H168" s="16"/>
      <c r="I168" s="16"/>
      <c r="J168" s="16"/>
      <c r="K168" s="16"/>
      <c r="L168" s="10"/>
      <c r="M168" s="10"/>
      <c r="N168" s="10"/>
      <c r="O168" s="10"/>
      <c r="P168" s="10"/>
    </row>
    <row r="169" spans="2:16" x14ac:dyDescent="0.25">
      <c r="B169" s="10"/>
      <c r="C169" s="10"/>
      <c r="D169" s="10"/>
      <c r="E169" s="10"/>
      <c r="F169" s="40"/>
      <c r="G169" s="10"/>
      <c r="H169" s="16"/>
      <c r="I169" s="16"/>
      <c r="J169" s="16"/>
      <c r="K169" s="16"/>
      <c r="L169" s="10"/>
      <c r="M169" s="10"/>
      <c r="N169" s="10"/>
      <c r="O169" s="10"/>
      <c r="P169" s="10"/>
    </row>
    <row r="170" spans="2:16" x14ac:dyDescent="0.25">
      <c r="B170" s="10"/>
      <c r="C170" s="10"/>
      <c r="D170" s="10"/>
      <c r="E170" s="10"/>
      <c r="F170" s="40"/>
      <c r="G170" s="10"/>
      <c r="H170" s="16"/>
      <c r="I170" s="16"/>
      <c r="J170" s="16"/>
      <c r="K170" s="16"/>
      <c r="L170" s="10"/>
      <c r="M170" s="10"/>
      <c r="N170" s="10"/>
      <c r="O170" s="10"/>
      <c r="P170" s="10"/>
    </row>
    <row r="171" spans="2:16" x14ac:dyDescent="0.25">
      <c r="B171" s="10"/>
      <c r="C171" s="10"/>
      <c r="D171" s="10"/>
      <c r="E171" s="10"/>
      <c r="F171" s="40"/>
      <c r="G171" s="10"/>
      <c r="H171" s="16"/>
      <c r="I171" s="16"/>
      <c r="J171" s="16"/>
      <c r="K171" s="16"/>
      <c r="L171" s="10"/>
      <c r="M171" s="10"/>
      <c r="N171" s="10"/>
      <c r="O171" s="10"/>
      <c r="P171" s="10"/>
    </row>
    <row r="172" spans="2:16" x14ac:dyDescent="0.25">
      <c r="B172" s="10"/>
      <c r="C172" s="10"/>
      <c r="D172" s="10"/>
      <c r="E172" s="10"/>
      <c r="F172" s="40"/>
      <c r="G172" s="10"/>
      <c r="H172" s="16"/>
      <c r="I172" s="16"/>
      <c r="J172" s="16"/>
      <c r="K172" s="16"/>
      <c r="L172" s="10"/>
      <c r="M172" s="10"/>
      <c r="N172" s="10"/>
      <c r="O172" s="10"/>
      <c r="P172" s="10"/>
    </row>
    <row r="173" spans="2:16" x14ac:dyDescent="0.25">
      <c r="B173" s="10"/>
      <c r="C173" s="10"/>
      <c r="D173" s="10"/>
      <c r="E173" s="10"/>
      <c r="F173" s="40"/>
      <c r="G173" s="10"/>
      <c r="H173" s="16"/>
      <c r="I173" s="16"/>
      <c r="J173" s="16"/>
      <c r="K173" s="16"/>
      <c r="L173" s="10"/>
      <c r="M173" s="10"/>
      <c r="N173" s="10"/>
      <c r="O173" s="10"/>
      <c r="P173" s="10"/>
    </row>
    <row r="174" spans="2:16" x14ac:dyDescent="0.25">
      <c r="B174" s="10"/>
      <c r="C174" s="10"/>
      <c r="D174" s="10"/>
      <c r="E174" s="10"/>
      <c r="F174" s="40"/>
      <c r="G174" s="10"/>
      <c r="H174" s="16"/>
      <c r="I174" s="16"/>
      <c r="J174" s="16"/>
      <c r="K174" s="16"/>
      <c r="L174" s="10"/>
      <c r="M174" s="10"/>
      <c r="N174" s="10"/>
      <c r="O174" s="10"/>
      <c r="P174" s="10"/>
    </row>
    <row r="175" spans="2:16" x14ac:dyDescent="0.25">
      <c r="B175" s="10"/>
      <c r="C175" s="10"/>
      <c r="D175" s="10"/>
      <c r="E175" s="10"/>
      <c r="F175" s="40"/>
      <c r="G175" s="10"/>
      <c r="H175" s="16"/>
      <c r="I175" s="16"/>
      <c r="J175" s="16"/>
      <c r="K175" s="16"/>
      <c r="L175" s="10"/>
      <c r="M175" s="10"/>
      <c r="N175" s="10"/>
      <c r="O175" s="10"/>
      <c r="P175" s="10"/>
    </row>
    <row r="176" spans="2:16" x14ac:dyDescent="0.25">
      <c r="B176" s="10"/>
      <c r="C176" s="10"/>
      <c r="D176" s="10"/>
      <c r="E176" s="10"/>
      <c r="F176" s="40"/>
      <c r="G176" s="10"/>
      <c r="H176" s="16"/>
      <c r="I176" s="16"/>
      <c r="J176" s="16"/>
      <c r="K176" s="16"/>
      <c r="L176" s="10"/>
      <c r="M176" s="10"/>
      <c r="N176" s="10"/>
      <c r="O176" s="10"/>
      <c r="P176" s="10"/>
    </row>
    <row r="177" spans="2:16" x14ac:dyDescent="0.25">
      <c r="B177" s="10"/>
      <c r="C177" s="10"/>
      <c r="D177" s="10"/>
      <c r="E177" s="10"/>
      <c r="F177" s="40"/>
      <c r="G177" s="10"/>
      <c r="H177" s="16"/>
      <c r="I177" s="16"/>
      <c r="J177" s="16"/>
      <c r="K177" s="16"/>
      <c r="L177" s="10"/>
      <c r="M177" s="10"/>
      <c r="N177" s="10"/>
      <c r="O177" s="10"/>
      <c r="P177" s="10"/>
    </row>
    <row r="178" spans="2:16" x14ac:dyDescent="0.25">
      <c r="B178" s="10"/>
      <c r="C178" s="10"/>
      <c r="D178" s="10"/>
      <c r="E178" s="10"/>
      <c r="F178" s="40"/>
      <c r="G178" s="10"/>
      <c r="H178" s="16"/>
      <c r="I178" s="16"/>
      <c r="J178" s="16"/>
      <c r="K178" s="16"/>
      <c r="L178" s="10"/>
      <c r="M178" s="10"/>
      <c r="N178" s="10"/>
      <c r="O178" s="10"/>
      <c r="P178" s="10"/>
    </row>
    <row r="179" spans="2:16" x14ac:dyDescent="0.25">
      <c r="B179" s="10"/>
      <c r="C179" s="10"/>
      <c r="D179" s="10"/>
      <c r="E179" s="10"/>
      <c r="F179" s="40"/>
      <c r="G179" s="10"/>
      <c r="H179" s="16"/>
      <c r="I179" s="16"/>
      <c r="J179" s="16"/>
      <c r="K179" s="16"/>
      <c r="L179" s="10"/>
      <c r="M179" s="10"/>
      <c r="N179" s="10"/>
      <c r="O179" s="10"/>
      <c r="P179" s="10"/>
    </row>
    <row r="180" spans="2:16" x14ac:dyDescent="0.25">
      <c r="B180" s="10"/>
      <c r="C180" s="10"/>
      <c r="D180" s="10"/>
      <c r="E180" s="10"/>
      <c r="F180" s="40"/>
      <c r="G180" s="10"/>
      <c r="H180" s="16"/>
      <c r="I180" s="16"/>
      <c r="J180" s="16"/>
      <c r="K180" s="16"/>
      <c r="L180" s="10"/>
      <c r="M180" s="10"/>
      <c r="N180" s="10"/>
      <c r="O180" s="10"/>
      <c r="P180" s="10"/>
    </row>
    <row r="181" spans="2:16" x14ac:dyDescent="0.25">
      <c r="B181" s="10"/>
      <c r="C181" s="10"/>
      <c r="D181" s="10"/>
      <c r="E181" s="10"/>
      <c r="F181" s="40"/>
      <c r="G181" s="10"/>
      <c r="H181" s="16"/>
      <c r="I181" s="16"/>
      <c r="J181" s="16"/>
      <c r="K181" s="16"/>
      <c r="L181" s="10"/>
      <c r="M181" s="10"/>
      <c r="N181" s="10"/>
      <c r="O181" s="10"/>
      <c r="P181" s="10"/>
    </row>
    <row r="182" spans="2:16" x14ac:dyDescent="0.25">
      <c r="B182" s="10"/>
      <c r="C182" s="10"/>
      <c r="D182" s="10"/>
      <c r="E182" s="10"/>
      <c r="F182" s="40"/>
      <c r="G182" s="10"/>
      <c r="H182" s="16"/>
      <c r="I182" s="16"/>
      <c r="J182" s="16"/>
      <c r="K182" s="16"/>
      <c r="L182" s="10"/>
      <c r="M182" s="10"/>
      <c r="N182" s="10"/>
      <c r="O182" s="10"/>
      <c r="P182" s="10"/>
    </row>
    <row r="183" spans="2:16" x14ac:dyDescent="0.25">
      <c r="B183" s="10"/>
      <c r="C183" s="10"/>
      <c r="D183" s="10"/>
      <c r="E183" s="10"/>
      <c r="F183" s="40"/>
      <c r="G183" s="10"/>
      <c r="H183" s="16"/>
      <c r="I183" s="16"/>
      <c r="J183" s="16"/>
      <c r="K183" s="16"/>
      <c r="L183" s="10"/>
      <c r="M183" s="10"/>
      <c r="N183" s="10"/>
      <c r="O183" s="10"/>
      <c r="P183" s="10"/>
    </row>
    <row r="184" spans="2:16" x14ac:dyDescent="0.25">
      <c r="B184" s="10"/>
      <c r="C184" s="10"/>
      <c r="D184" s="10"/>
      <c r="E184" s="10"/>
      <c r="F184" s="40"/>
      <c r="G184" s="10"/>
      <c r="H184" s="16"/>
      <c r="I184" s="16"/>
      <c r="J184" s="16"/>
      <c r="K184" s="16"/>
      <c r="L184" s="10"/>
      <c r="M184" s="10"/>
      <c r="N184" s="10"/>
      <c r="O184" s="10"/>
      <c r="P184" s="10"/>
    </row>
    <row r="185" spans="2:16" x14ac:dyDescent="0.25">
      <c r="B185" s="10"/>
      <c r="C185" s="10"/>
      <c r="D185" s="10"/>
      <c r="E185" s="10"/>
      <c r="F185" s="40"/>
      <c r="G185" s="10"/>
      <c r="H185" s="16"/>
      <c r="I185" s="16"/>
      <c r="J185" s="16"/>
      <c r="K185" s="16"/>
      <c r="L185" s="10"/>
      <c r="M185" s="10"/>
      <c r="N185" s="10"/>
      <c r="O185" s="10"/>
      <c r="P185" s="10"/>
    </row>
    <row r="186" spans="2:16" x14ac:dyDescent="0.25">
      <c r="B186" s="10"/>
      <c r="C186" s="10"/>
      <c r="D186" s="10"/>
      <c r="E186" s="10"/>
      <c r="F186" s="40"/>
      <c r="G186" s="10"/>
      <c r="H186" s="16"/>
      <c r="I186" s="16"/>
      <c r="J186" s="16"/>
      <c r="K186" s="16"/>
      <c r="L186" s="10"/>
      <c r="M186" s="10"/>
      <c r="N186" s="10"/>
      <c r="O186" s="10"/>
      <c r="P186" s="10"/>
    </row>
    <row r="187" spans="2:16" x14ac:dyDescent="0.25">
      <c r="B187" s="10"/>
      <c r="C187" s="10"/>
      <c r="D187" s="10"/>
      <c r="E187" s="10"/>
      <c r="F187" s="40"/>
      <c r="G187" s="10"/>
      <c r="H187" s="16"/>
      <c r="I187" s="16"/>
      <c r="J187" s="16"/>
      <c r="K187" s="16"/>
      <c r="L187" s="10"/>
      <c r="M187" s="10"/>
      <c r="N187" s="10"/>
      <c r="O187" s="10"/>
      <c r="P187" s="10"/>
    </row>
    <row r="188" spans="2:16" x14ac:dyDescent="0.25">
      <c r="B188" s="10"/>
      <c r="C188" s="10"/>
      <c r="D188" s="10"/>
      <c r="E188" s="10"/>
      <c r="F188" s="40"/>
      <c r="G188" s="10"/>
      <c r="H188" s="16"/>
      <c r="I188" s="16"/>
      <c r="J188" s="16"/>
      <c r="K188" s="16"/>
      <c r="L188" s="10"/>
      <c r="M188" s="10"/>
      <c r="N188" s="10"/>
      <c r="O188" s="10"/>
      <c r="P188" s="10"/>
    </row>
    <row r="189" spans="2:16" x14ac:dyDescent="0.25">
      <c r="B189" s="10"/>
      <c r="C189" s="10"/>
      <c r="D189" s="10"/>
      <c r="E189" s="10"/>
      <c r="F189" s="40"/>
      <c r="G189" s="10"/>
      <c r="H189" s="16"/>
      <c r="I189" s="16"/>
      <c r="J189" s="16"/>
      <c r="K189" s="16"/>
      <c r="L189" s="10"/>
      <c r="M189" s="10"/>
      <c r="N189" s="10"/>
      <c r="O189" s="10"/>
      <c r="P189" s="10"/>
    </row>
    <row r="190" spans="2:16" x14ac:dyDescent="0.25">
      <c r="B190" s="10"/>
      <c r="C190" s="10"/>
      <c r="D190" s="10"/>
      <c r="E190" s="10"/>
      <c r="F190" s="40"/>
      <c r="G190" s="10"/>
      <c r="H190" s="16"/>
      <c r="I190" s="16"/>
      <c r="J190" s="16"/>
      <c r="K190" s="16"/>
      <c r="L190" s="10"/>
      <c r="M190" s="10"/>
      <c r="N190" s="10"/>
      <c r="O190" s="10"/>
      <c r="P190" s="10"/>
    </row>
    <row r="191" spans="2:16" x14ac:dyDescent="0.25">
      <c r="B191" s="10"/>
      <c r="C191" s="10"/>
      <c r="D191" s="10"/>
      <c r="E191" s="10"/>
      <c r="F191" s="40"/>
      <c r="G191" s="10"/>
      <c r="H191" s="16"/>
      <c r="I191" s="16"/>
      <c r="J191" s="16"/>
      <c r="K191" s="16"/>
      <c r="L191" s="10"/>
      <c r="M191" s="10"/>
      <c r="N191" s="10"/>
      <c r="O191" s="10"/>
      <c r="P191" s="10"/>
    </row>
    <row r="192" spans="2:16" x14ac:dyDescent="0.25">
      <c r="B192" s="10"/>
      <c r="C192" s="10"/>
      <c r="D192" s="10"/>
      <c r="E192" s="10"/>
      <c r="F192" s="40"/>
      <c r="G192" s="10"/>
      <c r="H192" s="16"/>
      <c r="I192" s="16"/>
      <c r="J192" s="16"/>
      <c r="K192" s="16"/>
      <c r="L192" s="10"/>
      <c r="M192" s="10"/>
      <c r="N192" s="10"/>
      <c r="O192" s="10"/>
      <c r="P192" s="10"/>
    </row>
    <row r="193" spans="2:16" x14ac:dyDescent="0.25">
      <c r="B193" s="10"/>
      <c r="C193" s="10"/>
      <c r="D193" s="10"/>
      <c r="E193" s="10"/>
      <c r="F193" s="40"/>
      <c r="G193" s="10"/>
      <c r="H193" s="16"/>
      <c r="I193" s="16"/>
      <c r="J193" s="16"/>
      <c r="K193" s="16"/>
      <c r="L193" s="10"/>
      <c r="M193" s="10"/>
      <c r="N193" s="10"/>
      <c r="O193" s="10"/>
      <c r="P193" s="10"/>
    </row>
    <row r="194" spans="2:16" x14ac:dyDescent="0.25">
      <c r="B194" s="10"/>
      <c r="C194" s="10"/>
      <c r="D194" s="10"/>
      <c r="E194" s="10"/>
      <c r="F194" s="40"/>
      <c r="G194" s="10"/>
      <c r="H194" s="16"/>
      <c r="I194" s="16"/>
      <c r="J194" s="16"/>
      <c r="K194" s="16"/>
      <c r="L194" s="10"/>
      <c r="M194" s="10"/>
      <c r="N194" s="10"/>
      <c r="O194" s="10"/>
      <c r="P194" s="10"/>
    </row>
    <row r="195" spans="2:16" x14ac:dyDescent="0.25">
      <c r="B195" s="10"/>
      <c r="C195" s="10"/>
      <c r="D195" s="10"/>
      <c r="E195" s="10"/>
      <c r="F195" s="40"/>
      <c r="G195" s="10"/>
      <c r="H195" s="16"/>
      <c r="I195" s="16"/>
      <c r="J195" s="16"/>
      <c r="K195" s="16"/>
      <c r="L195" s="10"/>
      <c r="M195" s="10"/>
      <c r="N195" s="10"/>
      <c r="O195" s="10"/>
      <c r="P195" s="10"/>
    </row>
    <row r="196" spans="2:16" x14ac:dyDescent="0.25">
      <c r="B196" s="10"/>
      <c r="C196" s="10"/>
      <c r="D196" s="10"/>
      <c r="E196" s="10"/>
      <c r="F196" s="40"/>
      <c r="G196" s="10"/>
      <c r="H196" s="16"/>
      <c r="I196" s="16"/>
      <c r="J196" s="16"/>
      <c r="K196" s="16"/>
      <c r="L196" s="10"/>
      <c r="M196" s="10"/>
      <c r="N196" s="10"/>
      <c r="O196" s="10"/>
      <c r="P196" s="10"/>
    </row>
    <row r="197" spans="2:16" x14ac:dyDescent="0.25">
      <c r="B197" s="10"/>
      <c r="C197" s="10"/>
      <c r="D197" s="10"/>
      <c r="E197" s="10"/>
      <c r="F197" s="40"/>
      <c r="G197" s="10"/>
      <c r="H197" s="16"/>
      <c r="I197" s="16"/>
      <c r="J197" s="16"/>
      <c r="K197" s="16"/>
      <c r="L197" s="10"/>
      <c r="M197" s="10"/>
      <c r="N197" s="10"/>
      <c r="O197" s="10"/>
      <c r="P197" s="10"/>
    </row>
    <row r="198" spans="2:16" x14ac:dyDescent="0.25">
      <c r="B198" s="10"/>
      <c r="C198" s="10"/>
      <c r="D198" s="10"/>
      <c r="E198" s="10"/>
      <c r="F198" s="40"/>
      <c r="G198" s="10"/>
      <c r="H198" s="16"/>
      <c r="I198" s="16"/>
      <c r="J198" s="16"/>
      <c r="K198" s="16"/>
      <c r="L198" s="10"/>
      <c r="M198" s="10"/>
      <c r="N198" s="10"/>
      <c r="O198" s="10"/>
      <c r="P198" s="10"/>
    </row>
    <row r="199" spans="2:16" x14ac:dyDescent="0.25">
      <c r="B199" s="10"/>
      <c r="C199" s="10"/>
      <c r="D199" s="10"/>
      <c r="E199" s="10"/>
      <c r="F199" s="40"/>
      <c r="G199" s="10"/>
      <c r="H199" s="16"/>
      <c r="I199" s="16"/>
      <c r="J199" s="16"/>
      <c r="K199" s="16"/>
      <c r="L199" s="10"/>
      <c r="M199" s="10"/>
      <c r="N199" s="10"/>
      <c r="O199" s="10"/>
      <c r="P199" s="10"/>
    </row>
    <row r="200" spans="2:16" x14ac:dyDescent="0.25">
      <c r="B200" s="10"/>
      <c r="C200" s="10"/>
      <c r="D200" s="10"/>
      <c r="E200" s="10"/>
      <c r="F200" s="40"/>
      <c r="G200" s="10"/>
      <c r="H200" s="16"/>
      <c r="I200" s="16"/>
      <c r="J200" s="16"/>
      <c r="K200" s="16"/>
      <c r="L200" s="10"/>
      <c r="M200" s="10"/>
      <c r="N200" s="10"/>
      <c r="O200" s="10"/>
      <c r="P200" s="10"/>
    </row>
    <row r="201" spans="2:16" x14ac:dyDescent="0.25">
      <c r="B201" s="10"/>
      <c r="C201" s="10"/>
      <c r="D201" s="10"/>
      <c r="E201" s="10"/>
      <c r="F201" s="40"/>
      <c r="G201" s="10"/>
      <c r="H201" s="16"/>
      <c r="I201" s="16"/>
      <c r="J201" s="16"/>
      <c r="K201" s="16"/>
      <c r="L201" s="10"/>
      <c r="M201" s="10"/>
      <c r="N201" s="10"/>
      <c r="O201" s="10"/>
      <c r="P201" s="10"/>
    </row>
    <row r="202" spans="2:16" x14ac:dyDescent="0.25">
      <c r="B202" s="10"/>
      <c r="C202" s="10"/>
      <c r="D202" s="10"/>
      <c r="E202" s="10"/>
      <c r="F202" s="40"/>
      <c r="G202" s="10"/>
      <c r="H202" s="16"/>
      <c r="I202" s="16"/>
      <c r="J202" s="16"/>
      <c r="K202" s="16"/>
      <c r="L202" s="10"/>
      <c r="M202" s="10"/>
      <c r="N202" s="10"/>
      <c r="O202" s="10"/>
      <c r="P202" s="10"/>
    </row>
    <row r="203" spans="2:16" x14ac:dyDescent="0.25">
      <c r="B203" s="10"/>
      <c r="C203" s="10"/>
      <c r="D203" s="10"/>
      <c r="E203" s="10"/>
      <c r="F203" s="40"/>
      <c r="G203" s="10"/>
      <c r="H203" s="16"/>
      <c r="I203" s="16"/>
      <c r="J203" s="16"/>
      <c r="K203" s="16"/>
      <c r="L203" s="10"/>
      <c r="M203" s="10"/>
      <c r="N203" s="10"/>
      <c r="O203" s="10"/>
      <c r="P203" s="10"/>
    </row>
    <row r="204" spans="2:16" x14ac:dyDescent="0.25">
      <c r="B204" s="10"/>
      <c r="C204" s="10"/>
      <c r="D204" s="10"/>
      <c r="E204" s="10"/>
      <c r="F204" s="40"/>
      <c r="G204" s="10"/>
      <c r="H204" s="16"/>
      <c r="I204" s="16"/>
      <c r="J204" s="16"/>
      <c r="K204" s="16"/>
      <c r="L204" s="10"/>
      <c r="M204" s="10"/>
      <c r="N204" s="10"/>
      <c r="O204" s="10"/>
      <c r="P204" s="10"/>
    </row>
    <row r="205" spans="2:16" x14ac:dyDescent="0.25">
      <c r="B205" s="10"/>
      <c r="C205" s="10"/>
      <c r="D205" s="10"/>
      <c r="E205" s="10"/>
      <c r="F205" s="40"/>
      <c r="G205" s="10"/>
      <c r="H205" s="16"/>
      <c r="I205" s="16"/>
      <c r="J205" s="16"/>
      <c r="K205" s="16"/>
      <c r="L205" s="10"/>
      <c r="M205" s="10"/>
      <c r="N205" s="10"/>
      <c r="O205" s="10"/>
      <c r="P205" s="10"/>
    </row>
    <row r="206" spans="2:16" x14ac:dyDescent="0.25">
      <c r="B206" s="10"/>
      <c r="C206" s="10"/>
      <c r="D206" s="10"/>
      <c r="E206" s="10"/>
      <c r="F206" s="40"/>
      <c r="G206" s="10"/>
      <c r="H206" s="16"/>
      <c r="I206" s="16"/>
      <c r="J206" s="16"/>
      <c r="K206" s="16"/>
      <c r="L206" s="10"/>
      <c r="M206" s="10"/>
      <c r="N206" s="10"/>
      <c r="O206" s="10"/>
      <c r="P206" s="10"/>
    </row>
    <row r="207" spans="2:16" x14ac:dyDescent="0.25">
      <c r="B207" s="10"/>
      <c r="C207" s="10"/>
      <c r="D207" s="10"/>
      <c r="E207" s="10"/>
      <c r="F207" s="40"/>
      <c r="G207" s="10"/>
      <c r="H207" s="16"/>
      <c r="I207" s="16"/>
      <c r="J207" s="16"/>
      <c r="K207" s="16"/>
      <c r="L207" s="10"/>
      <c r="M207" s="10"/>
      <c r="N207" s="10"/>
      <c r="O207" s="10"/>
      <c r="P207" s="10"/>
    </row>
    <row r="208" spans="2:16" x14ac:dyDescent="0.25">
      <c r="B208" s="10"/>
      <c r="C208" s="10"/>
      <c r="D208" s="10"/>
      <c r="E208" s="10"/>
      <c r="F208" s="40"/>
      <c r="G208" s="10"/>
      <c r="H208" s="16"/>
      <c r="I208" s="16"/>
      <c r="J208" s="16"/>
      <c r="K208" s="16"/>
      <c r="L208" s="10"/>
      <c r="M208" s="10"/>
      <c r="N208" s="10"/>
      <c r="O208" s="10"/>
      <c r="P208" s="10"/>
    </row>
    <row r="209" spans="2:16" x14ac:dyDescent="0.25">
      <c r="B209" s="10"/>
      <c r="C209" s="10"/>
      <c r="D209" s="10"/>
      <c r="E209" s="10"/>
      <c r="F209" s="40"/>
      <c r="G209" s="10"/>
      <c r="H209" s="16"/>
      <c r="I209" s="16"/>
      <c r="J209" s="16"/>
      <c r="K209" s="16"/>
      <c r="L209" s="10"/>
      <c r="M209" s="10"/>
      <c r="N209" s="10"/>
      <c r="O209" s="10"/>
      <c r="P209" s="10"/>
    </row>
    <row r="210" spans="2:16" x14ac:dyDescent="0.25">
      <c r="B210" s="10"/>
      <c r="C210" s="10"/>
      <c r="D210" s="10"/>
      <c r="E210" s="10"/>
      <c r="F210" s="40"/>
      <c r="G210" s="10"/>
      <c r="H210" s="16"/>
      <c r="I210" s="16"/>
      <c r="J210" s="16"/>
      <c r="K210" s="16"/>
      <c r="L210" s="10"/>
      <c r="M210" s="10"/>
      <c r="N210" s="10"/>
      <c r="O210" s="10"/>
      <c r="P210" s="10"/>
    </row>
    <row r="211" spans="2:16" x14ac:dyDescent="0.25">
      <c r="B211" s="10"/>
      <c r="C211" s="10"/>
      <c r="D211" s="10"/>
      <c r="E211" s="10"/>
      <c r="F211" s="40"/>
      <c r="G211" s="10"/>
      <c r="H211" s="16"/>
      <c r="I211" s="16"/>
      <c r="J211" s="16"/>
      <c r="K211" s="16"/>
      <c r="L211" s="10"/>
      <c r="M211" s="10"/>
      <c r="N211" s="10"/>
      <c r="O211" s="10"/>
      <c r="P211" s="10"/>
    </row>
    <row r="212" spans="2:16" x14ac:dyDescent="0.25">
      <c r="B212" s="10"/>
      <c r="C212" s="10"/>
      <c r="D212" s="10"/>
      <c r="E212" s="10"/>
      <c r="F212" s="40"/>
      <c r="G212" s="10"/>
      <c r="H212" s="16"/>
      <c r="I212" s="16"/>
      <c r="J212" s="16"/>
      <c r="K212" s="16"/>
      <c r="L212" s="10"/>
      <c r="M212" s="10"/>
      <c r="N212" s="10"/>
      <c r="O212" s="10"/>
      <c r="P212" s="10"/>
    </row>
    <row r="213" spans="2:16" x14ac:dyDescent="0.25">
      <c r="B213" s="10"/>
      <c r="C213" s="10"/>
      <c r="D213" s="10"/>
      <c r="E213" s="10"/>
      <c r="F213" s="40"/>
      <c r="G213" s="10"/>
      <c r="H213" s="16"/>
      <c r="I213" s="16"/>
      <c r="J213" s="16"/>
      <c r="K213" s="16"/>
      <c r="L213" s="10"/>
      <c r="M213" s="10"/>
      <c r="N213" s="10"/>
      <c r="O213" s="10"/>
      <c r="P213" s="10"/>
    </row>
    <row r="214" spans="2:16" x14ac:dyDescent="0.25">
      <c r="B214" s="10"/>
      <c r="C214" s="10"/>
      <c r="D214" s="10"/>
      <c r="E214" s="10"/>
      <c r="F214" s="40"/>
      <c r="G214" s="10"/>
      <c r="H214" s="16"/>
      <c r="I214" s="16"/>
      <c r="J214" s="16"/>
      <c r="K214" s="16"/>
      <c r="L214" s="10"/>
      <c r="M214" s="10"/>
      <c r="N214" s="10"/>
      <c r="O214" s="10"/>
      <c r="P214" s="10"/>
    </row>
    <row r="215" spans="2:16" x14ac:dyDescent="0.25">
      <c r="B215" s="10"/>
      <c r="C215" s="10"/>
      <c r="D215" s="10"/>
      <c r="E215" s="10"/>
      <c r="F215" s="40"/>
      <c r="G215" s="10"/>
      <c r="H215" s="16"/>
      <c r="I215" s="16"/>
      <c r="J215" s="16"/>
      <c r="K215" s="16"/>
      <c r="L215" s="10"/>
      <c r="M215" s="10"/>
      <c r="N215" s="10"/>
      <c r="O215" s="10"/>
      <c r="P215" s="10"/>
    </row>
    <row r="216" spans="2:16" x14ac:dyDescent="0.25">
      <c r="B216" s="10"/>
      <c r="C216" s="10"/>
      <c r="D216" s="10"/>
      <c r="E216" s="10"/>
      <c r="F216" s="40"/>
      <c r="G216" s="10"/>
      <c r="H216" s="16"/>
      <c r="I216" s="16"/>
      <c r="J216" s="16"/>
      <c r="K216" s="16"/>
      <c r="L216" s="10"/>
      <c r="M216" s="10"/>
      <c r="N216" s="10"/>
      <c r="O216" s="10"/>
      <c r="P216" s="10"/>
    </row>
    <row r="217" spans="2:16" x14ac:dyDescent="0.25">
      <c r="B217" s="10"/>
      <c r="C217" s="10"/>
      <c r="D217" s="10"/>
      <c r="E217" s="10"/>
      <c r="F217" s="40"/>
      <c r="G217" s="10"/>
      <c r="H217" s="16"/>
      <c r="I217" s="16"/>
      <c r="J217" s="16"/>
      <c r="K217" s="16"/>
      <c r="L217" s="10"/>
      <c r="M217" s="10"/>
      <c r="N217" s="10"/>
      <c r="O217" s="10"/>
      <c r="P217" s="10"/>
    </row>
    <row r="218" spans="2:16" x14ac:dyDescent="0.25">
      <c r="B218" s="10"/>
      <c r="C218" s="10"/>
      <c r="D218" s="10"/>
      <c r="E218" s="10"/>
      <c r="F218" s="40"/>
      <c r="G218" s="10"/>
      <c r="H218" s="16"/>
      <c r="I218" s="16"/>
      <c r="J218" s="16"/>
      <c r="K218" s="16"/>
      <c r="L218" s="10"/>
      <c r="M218" s="10"/>
      <c r="N218" s="10"/>
      <c r="O218" s="10"/>
      <c r="P218" s="10"/>
    </row>
    <row r="219" spans="2:16" x14ac:dyDescent="0.25">
      <c r="B219" s="10"/>
      <c r="C219" s="10"/>
      <c r="D219" s="10"/>
      <c r="E219" s="10"/>
      <c r="F219" s="40"/>
      <c r="G219" s="10"/>
      <c r="H219" s="16"/>
      <c r="I219" s="16"/>
      <c r="J219" s="16"/>
      <c r="K219" s="16"/>
      <c r="L219" s="10"/>
      <c r="M219" s="10"/>
      <c r="N219" s="10"/>
      <c r="O219" s="10"/>
      <c r="P219" s="10"/>
    </row>
    <row r="220" spans="2:16" x14ac:dyDescent="0.25">
      <c r="B220" s="10"/>
      <c r="C220" s="10"/>
      <c r="D220" s="10"/>
      <c r="E220" s="10"/>
      <c r="F220" s="40"/>
      <c r="G220" s="10"/>
      <c r="H220" s="16"/>
      <c r="I220" s="16"/>
      <c r="J220" s="16"/>
      <c r="K220" s="16"/>
      <c r="L220" s="10"/>
      <c r="M220" s="10"/>
      <c r="N220" s="10"/>
      <c r="O220" s="10"/>
      <c r="P220" s="10"/>
    </row>
    <row r="221" spans="2:16" x14ac:dyDescent="0.25">
      <c r="B221" s="10"/>
      <c r="C221" s="10"/>
      <c r="D221" s="10"/>
      <c r="E221" s="10"/>
      <c r="F221" s="40"/>
      <c r="G221" s="10"/>
      <c r="H221" s="16"/>
      <c r="I221" s="16"/>
      <c r="J221" s="16"/>
      <c r="K221" s="16"/>
      <c r="L221" s="10"/>
      <c r="M221" s="10"/>
      <c r="N221" s="10"/>
      <c r="O221" s="10"/>
      <c r="P221" s="10"/>
    </row>
    <row r="222" spans="2:16" x14ac:dyDescent="0.25">
      <c r="B222" s="10"/>
      <c r="C222" s="10"/>
      <c r="D222" s="10"/>
      <c r="E222" s="10"/>
      <c r="F222" s="40"/>
      <c r="G222" s="10"/>
      <c r="H222" s="16"/>
      <c r="I222" s="16"/>
      <c r="J222" s="16"/>
      <c r="K222" s="16"/>
      <c r="L222" s="10"/>
      <c r="M222" s="10"/>
      <c r="N222" s="10"/>
      <c r="O222" s="10"/>
      <c r="P222" s="10"/>
    </row>
    <row r="223" spans="2:16" x14ac:dyDescent="0.25">
      <c r="B223" s="10"/>
      <c r="C223" s="10"/>
      <c r="D223" s="10"/>
      <c r="E223" s="10"/>
      <c r="F223" s="40"/>
      <c r="G223" s="10"/>
      <c r="H223" s="16"/>
      <c r="I223" s="16"/>
      <c r="J223" s="16"/>
      <c r="K223" s="16"/>
      <c r="L223" s="10"/>
      <c r="M223" s="10"/>
      <c r="N223" s="10"/>
      <c r="O223" s="10"/>
      <c r="P223" s="10"/>
    </row>
    <row r="224" spans="2:16" x14ac:dyDescent="0.25">
      <c r="B224" s="10"/>
      <c r="C224" s="10"/>
      <c r="D224" s="10"/>
      <c r="E224" s="10"/>
      <c r="F224" s="40"/>
      <c r="G224" s="10"/>
      <c r="H224" s="16"/>
      <c r="I224" s="16"/>
      <c r="J224" s="16"/>
      <c r="K224" s="16"/>
      <c r="L224" s="10"/>
      <c r="M224" s="10"/>
      <c r="N224" s="10"/>
      <c r="O224" s="10"/>
      <c r="P224" s="10"/>
    </row>
    <row r="225" spans="2:16" x14ac:dyDescent="0.25">
      <c r="B225" s="10"/>
      <c r="C225" s="10"/>
      <c r="D225" s="10"/>
      <c r="E225" s="10"/>
      <c r="F225" s="40"/>
      <c r="G225" s="10"/>
      <c r="H225" s="16"/>
      <c r="I225" s="16"/>
      <c r="J225" s="16"/>
      <c r="K225" s="16"/>
      <c r="L225" s="10"/>
      <c r="M225" s="10"/>
      <c r="N225" s="10"/>
      <c r="O225" s="10"/>
      <c r="P225" s="10"/>
    </row>
    <row r="226" spans="2:16" x14ac:dyDescent="0.25">
      <c r="B226" s="10"/>
      <c r="C226" s="10"/>
      <c r="D226" s="10"/>
      <c r="E226" s="10"/>
      <c r="F226" s="40"/>
      <c r="G226" s="10"/>
      <c r="H226" s="16"/>
      <c r="I226" s="16"/>
      <c r="J226" s="16"/>
      <c r="K226" s="16"/>
      <c r="L226" s="10"/>
      <c r="M226" s="10"/>
      <c r="N226" s="10"/>
      <c r="O226" s="10"/>
      <c r="P226" s="10"/>
    </row>
    <row r="227" spans="2:16" x14ac:dyDescent="0.25">
      <c r="B227" s="10"/>
      <c r="C227" s="10"/>
      <c r="D227" s="10"/>
      <c r="E227" s="10"/>
      <c r="F227" s="40"/>
      <c r="G227" s="10"/>
      <c r="H227" s="16"/>
      <c r="I227" s="16"/>
      <c r="J227" s="16"/>
      <c r="K227" s="16"/>
      <c r="L227" s="10"/>
      <c r="M227" s="10"/>
      <c r="N227" s="10"/>
      <c r="O227" s="10"/>
      <c r="P227" s="10"/>
    </row>
    <row r="228" spans="2:16" x14ac:dyDescent="0.25">
      <c r="B228" s="10"/>
      <c r="C228" s="10"/>
      <c r="D228" s="10"/>
      <c r="E228" s="10"/>
      <c r="F228" s="40"/>
      <c r="G228" s="10"/>
      <c r="H228" s="16"/>
      <c r="I228" s="16"/>
      <c r="J228" s="16"/>
      <c r="K228" s="16"/>
      <c r="L228" s="10"/>
      <c r="M228" s="10"/>
      <c r="N228" s="10"/>
      <c r="O228" s="10"/>
      <c r="P228" s="10"/>
    </row>
    <row r="229" spans="2:16" x14ac:dyDescent="0.25">
      <c r="B229" s="10"/>
      <c r="C229" s="10"/>
      <c r="D229" s="10"/>
      <c r="E229" s="10"/>
      <c r="F229" s="40"/>
      <c r="G229" s="10"/>
      <c r="H229" s="16"/>
      <c r="I229" s="16"/>
      <c r="J229" s="16"/>
      <c r="K229" s="16"/>
      <c r="L229" s="10"/>
      <c r="M229" s="10"/>
      <c r="N229" s="10"/>
      <c r="O229" s="10"/>
      <c r="P229" s="10"/>
    </row>
    <row r="230" spans="2:16" x14ac:dyDescent="0.25">
      <c r="B230" s="10"/>
      <c r="C230" s="10"/>
      <c r="D230" s="10"/>
      <c r="E230" s="10"/>
      <c r="F230" s="40"/>
      <c r="G230" s="10"/>
      <c r="H230" s="16"/>
      <c r="I230" s="16"/>
      <c r="J230" s="16"/>
      <c r="K230" s="16"/>
      <c r="L230" s="10"/>
      <c r="M230" s="10"/>
      <c r="N230" s="10"/>
      <c r="O230" s="10"/>
      <c r="P230" s="10"/>
    </row>
    <row r="231" spans="2:16" x14ac:dyDescent="0.25">
      <c r="B231" s="10"/>
      <c r="C231" s="10"/>
      <c r="D231" s="10"/>
      <c r="E231" s="10"/>
      <c r="F231" s="40"/>
      <c r="G231" s="10"/>
      <c r="H231" s="16"/>
      <c r="I231" s="16"/>
      <c r="J231" s="16"/>
      <c r="K231" s="16"/>
      <c r="L231" s="10"/>
      <c r="M231" s="10"/>
      <c r="N231" s="10"/>
      <c r="O231" s="10"/>
      <c r="P231" s="10"/>
    </row>
    <row r="232" spans="2:16" x14ac:dyDescent="0.25">
      <c r="B232" s="10"/>
      <c r="C232" s="10"/>
      <c r="D232" s="10"/>
      <c r="E232" s="10"/>
      <c r="F232" s="40"/>
      <c r="G232" s="10"/>
      <c r="H232" s="16"/>
      <c r="I232" s="16"/>
      <c r="J232" s="16"/>
      <c r="K232" s="16"/>
      <c r="L232" s="10"/>
      <c r="M232" s="10"/>
      <c r="N232" s="10"/>
      <c r="O232" s="10"/>
      <c r="P232" s="10"/>
    </row>
    <row r="233" spans="2:16" x14ac:dyDescent="0.25">
      <c r="B233" s="10"/>
      <c r="C233" s="10"/>
      <c r="D233" s="10"/>
      <c r="E233" s="10"/>
      <c r="F233" s="40"/>
      <c r="G233" s="10"/>
      <c r="H233" s="16"/>
      <c r="I233" s="16"/>
      <c r="J233" s="16"/>
      <c r="K233" s="16"/>
      <c r="L233" s="10"/>
      <c r="M233" s="10"/>
      <c r="N233" s="10"/>
      <c r="O233" s="10"/>
      <c r="P233" s="10"/>
    </row>
    <row r="234" spans="2:16" x14ac:dyDescent="0.25">
      <c r="B234" s="10"/>
      <c r="C234" s="10"/>
      <c r="D234" s="10"/>
      <c r="E234" s="10"/>
      <c r="F234" s="40"/>
      <c r="G234" s="10"/>
      <c r="H234" s="16"/>
      <c r="I234" s="16"/>
      <c r="J234" s="16"/>
      <c r="K234" s="16"/>
      <c r="L234" s="10"/>
      <c r="M234" s="10"/>
      <c r="N234" s="10"/>
      <c r="O234" s="10"/>
      <c r="P234" s="10"/>
    </row>
    <row r="235" spans="2:16" x14ac:dyDescent="0.25">
      <c r="B235" s="10"/>
      <c r="C235" s="10"/>
      <c r="D235" s="10"/>
      <c r="E235" s="10"/>
      <c r="F235" s="40"/>
      <c r="G235" s="10"/>
      <c r="H235" s="16"/>
      <c r="I235" s="16"/>
      <c r="J235" s="16"/>
      <c r="K235" s="16"/>
      <c r="L235" s="10"/>
      <c r="M235" s="10"/>
      <c r="N235" s="10"/>
      <c r="O235" s="10"/>
      <c r="P235" s="10"/>
    </row>
    <row r="236" spans="2:16" x14ac:dyDescent="0.25">
      <c r="B236" s="10"/>
      <c r="C236" s="10"/>
      <c r="D236" s="10"/>
      <c r="E236" s="10"/>
      <c r="F236" s="40"/>
      <c r="G236" s="10"/>
      <c r="H236" s="16"/>
      <c r="I236" s="16"/>
      <c r="J236" s="16"/>
      <c r="K236" s="16"/>
      <c r="L236" s="10"/>
      <c r="M236" s="10"/>
      <c r="N236" s="10"/>
      <c r="O236" s="10"/>
      <c r="P236" s="10"/>
    </row>
    <row r="237" spans="2:16" x14ac:dyDescent="0.25">
      <c r="B237" s="10"/>
      <c r="C237" s="10"/>
      <c r="D237" s="10"/>
      <c r="E237" s="10"/>
      <c r="F237" s="40"/>
      <c r="G237" s="10"/>
      <c r="H237" s="16"/>
      <c r="I237" s="16"/>
      <c r="J237" s="16"/>
      <c r="K237" s="16"/>
      <c r="L237" s="10"/>
      <c r="M237" s="10"/>
      <c r="N237" s="10"/>
      <c r="O237" s="10"/>
      <c r="P237" s="10"/>
    </row>
    <row r="238" spans="2:16" x14ac:dyDescent="0.25">
      <c r="B238" s="10"/>
      <c r="C238" s="10"/>
      <c r="D238" s="10"/>
      <c r="E238" s="10"/>
      <c r="F238" s="40"/>
      <c r="G238" s="10"/>
      <c r="H238" s="16"/>
      <c r="I238" s="16"/>
      <c r="J238" s="16"/>
      <c r="K238" s="16"/>
      <c r="L238" s="10"/>
      <c r="M238" s="10"/>
      <c r="N238" s="10"/>
      <c r="O238" s="10"/>
      <c r="P238" s="10"/>
    </row>
    <row r="239" spans="2:16" x14ac:dyDescent="0.25">
      <c r="B239" s="10"/>
      <c r="C239" s="10"/>
      <c r="D239" s="10"/>
      <c r="E239" s="10"/>
      <c r="F239" s="40"/>
      <c r="G239" s="10"/>
      <c r="H239" s="16"/>
      <c r="I239" s="16"/>
      <c r="J239" s="16"/>
      <c r="K239" s="16"/>
      <c r="L239" s="10"/>
      <c r="M239" s="10"/>
      <c r="N239" s="10"/>
      <c r="O239" s="10"/>
      <c r="P239" s="10"/>
    </row>
    <row r="240" spans="2:16" x14ac:dyDescent="0.25">
      <c r="B240" s="10"/>
      <c r="C240" s="10"/>
      <c r="D240" s="10"/>
      <c r="E240" s="10"/>
      <c r="F240" s="40"/>
      <c r="G240" s="10"/>
      <c r="H240" s="16"/>
      <c r="I240" s="16"/>
      <c r="J240" s="16"/>
      <c r="K240" s="16"/>
      <c r="L240" s="10"/>
      <c r="M240" s="10"/>
      <c r="N240" s="10"/>
      <c r="O240" s="10"/>
      <c r="P240" s="10"/>
    </row>
    <row r="241" spans="2:16" x14ac:dyDescent="0.25">
      <c r="B241" s="10"/>
      <c r="C241" s="10"/>
      <c r="D241" s="10"/>
      <c r="E241" s="10"/>
      <c r="F241" s="40"/>
      <c r="G241" s="10"/>
      <c r="H241" s="16"/>
      <c r="I241" s="16"/>
      <c r="J241" s="16"/>
      <c r="K241" s="16"/>
      <c r="L241" s="10"/>
      <c r="M241" s="10"/>
      <c r="N241" s="10"/>
      <c r="O241" s="10"/>
      <c r="P241" s="10"/>
    </row>
    <row r="242" spans="2:16" x14ac:dyDescent="0.25">
      <c r="B242" s="10"/>
      <c r="C242" s="10"/>
      <c r="D242" s="10"/>
      <c r="E242" s="10"/>
      <c r="F242" s="40"/>
      <c r="G242" s="10"/>
      <c r="H242" s="16"/>
      <c r="I242" s="16"/>
      <c r="J242" s="16"/>
      <c r="K242" s="16"/>
      <c r="L242" s="10"/>
      <c r="M242" s="10"/>
      <c r="N242" s="10"/>
      <c r="O242" s="10"/>
      <c r="P242" s="10"/>
    </row>
    <row r="243" spans="2:16" x14ac:dyDescent="0.25">
      <c r="B243" s="10"/>
      <c r="C243" s="10"/>
      <c r="D243" s="10"/>
      <c r="E243" s="10"/>
      <c r="F243" s="40"/>
      <c r="G243" s="10"/>
      <c r="H243" s="16"/>
      <c r="I243" s="16"/>
      <c r="J243" s="16"/>
      <c r="K243" s="16"/>
      <c r="L243" s="10"/>
      <c r="M243" s="10"/>
      <c r="N243" s="10"/>
      <c r="O243" s="10"/>
      <c r="P243" s="10"/>
    </row>
    <row r="244" spans="2:16" x14ac:dyDescent="0.25">
      <c r="B244" s="10"/>
      <c r="C244" s="10"/>
      <c r="D244" s="10"/>
      <c r="E244" s="10"/>
      <c r="F244" s="40"/>
      <c r="G244" s="10"/>
      <c r="H244" s="16"/>
      <c r="I244" s="16"/>
      <c r="J244" s="16"/>
      <c r="K244" s="16"/>
      <c r="L244" s="10"/>
      <c r="M244" s="10"/>
      <c r="N244" s="10"/>
      <c r="O244" s="10"/>
      <c r="P244" s="10"/>
    </row>
    <row r="245" spans="2:16" x14ac:dyDescent="0.25">
      <c r="B245" s="10"/>
      <c r="C245" s="10"/>
      <c r="D245" s="10"/>
      <c r="E245" s="10"/>
      <c r="F245" s="40"/>
      <c r="G245" s="10"/>
      <c r="H245" s="16"/>
      <c r="I245" s="16"/>
      <c r="J245" s="16"/>
      <c r="K245" s="16"/>
      <c r="L245" s="10"/>
      <c r="M245" s="10"/>
      <c r="N245" s="10"/>
      <c r="O245" s="10"/>
      <c r="P245" s="10"/>
    </row>
    <row r="246" spans="2:16" x14ac:dyDescent="0.25">
      <c r="B246" s="10"/>
      <c r="C246" s="10"/>
      <c r="D246" s="10"/>
      <c r="E246" s="10"/>
      <c r="F246" s="40"/>
      <c r="G246" s="10"/>
      <c r="H246" s="16"/>
      <c r="I246" s="16"/>
      <c r="J246" s="16"/>
      <c r="K246" s="16"/>
      <c r="L246" s="10"/>
      <c r="M246" s="10"/>
      <c r="N246" s="10"/>
      <c r="O246" s="10"/>
      <c r="P246" s="10"/>
    </row>
    <row r="247" spans="2:16" x14ac:dyDescent="0.25">
      <c r="B247" s="10"/>
      <c r="C247" s="10"/>
      <c r="D247" s="10"/>
      <c r="E247" s="10"/>
      <c r="F247" s="40"/>
      <c r="G247" s="10"/>
      <c r="H247" s="16"/>
      <c r="I247" s="16"/>
      <c r="J247" s="16"/>
      <c r="K247" s="16"/>
      <c r="L247" s="10"/>
      <c r="M247" s="10"/>
      <c r="N247" s="10"/>
      <c r="O247" s="10"/>
      <c r="P247" s="10"/>
    </row>
    <row r="248" spans="2:16" x14ac:dyDescent="0.25">
      <c r="B248" s="10"/>
      <c r="C248" s="10"/>
      <c r="D248" s="10"/>
      <c r="E248" s="10"/>
      <c r="F248" s="40"/>
      <c r="G248" s="10"/>
      <c r="H248" s="16"/>
      <c r="I248" s="16"/>
      <c r="J248" s="16"/>
      <c r="K248" s="16"/>
      <c r="L248" s="10"/>
      <c r="M248" s="10"/>
      <c r="N248" s="10"/>
      <c r="O248" s="10"/>
      <c r="P248" s="10"/>
    </row>
    <row r="249" spans="2:16" x14ac:dyDescent="0.25">
      <c r="B249" s="10"/>
      <c r="C249" s="10"/>
      <c r="D249" s="10"/>
      <c r="E249" s="10"/>
      <c r="F249" s="40"/>
      <c r="G249" s="10"/>
      <c r="H249" s="16"/>
      <c r="I249" s="16"/>
      <c r="J249" s="16"/>
      <c r="K249" s="16"/>
      <c r="L249" s="10"/>
      <c r="M249" s="10"/>
      <c r="N249" s="10"/>
      <c r="O249" s="10"/>
      <c r="P249" s="10"/>
    </row>
    <row r="250" spans="2:16" x14ac:dyDescent="0.25">
      <c r="B250" s="10"/>
      <c r="C250" s="10"/>
      <c r="D250" s="10"/>
      <c r="E250" s="10"/>
      <c r="F250" s="40"/>
      <c r="G250" s="10"/>
      <c r="H250" s="16"/>
      <c r="I250" s="16"/>
      <c r="J250" s="16"/>
      <c r="K250" s="16"/>
      <c r="L250" s="10"/>
      <c r="M250" s="10"/>
      <c r="N250" s="10"/>
      <c r="O250" s="10"/>
      <c r="P250" s="10"/>
    </row>
    <row r="251" spans="2:16" x14ac:dyDescent="0.25">
      <c r="B251" s="10"/>
      <c r="C251" s="10"/>
      <c r="D251" s="10"/>
      <c r="E251" s="10"/>
      <c r="F251" s="40"/>
      <c r="G251" s="10"/>
      <c r="H251" s="16"/>
      <c r="I251" s="16"/>
      <c r="J251" s="16"/>
      <c r="K251" s="16"/>
      <c r="L251" s="10"/>
      <c r="M251" s="10"/>
      <c r="N251" s="10"/>
      <c r="O251" s="10"/>
      <c r="P251" s="10"/>
    </row>
    <row r="252" spans="2:16" x14ac:dyDescent="0.25">
      <c r="B252" s="10"/>
      <c r="C252" s="10"/>
      <c r="D252" s="10"/>
      <c r="E252" s="10"/>
      <c r="F252" s="40"/>
      <c r="G252" s="10"/>
      <c r="H252" s="16"/>
      <c r="I252" s="16"/>
      <c r="J252" s="16"/>
      <c r="K252" s="16"/>
      <c r="L252" s="10"/>
      <c r="M252" s="10"/>
      <c r="N252" s="10"/>
      <c r="O252" s="10"/>
      <c r="P252" s="10"/>
    </row>
    <row r="253" spans="2:16" x14ac:dyDescent="0.25">
      <c r="B253" s="10"/>
      <c r="C253" s="10"/>
      <c r="D253" s="10"/>
      <c r="E253" s="10"/>
      <c r="F253" s="40"/>
      <c r="G253" s="10"/>
      <c r="H253" s="16"/>
      <c r="I253" s="16"/>
      <c r="J253" s="16"/>
      <c r="K253" s="16"/>
      <c r="L253" s="10"/>
      <c r="M253" s="10"/>
      <c r="N253" s="10"/>
      <c r="O253" s="10"/>
      <c r="P253" s="10"/>
    </row>
    <row r="254" spans="2:16" x14ac:dyDescent="0.25">
      <c r="B254" s="10"/>
      <c r="C254" s="10"/>
      <c r="D254" s="10"/>
      <c r="E254" s="10"/>
      <c r="F254" s="40"/>
      <c r="G254" s="10"/>
      <c r="H254" s="16"/>
      <c r="I254" s="16"/>
      <c r="J254" s="16"/>
      <c r="K254" s="16"/>
      <c r="L254" s="10"/>
      <c r="M254" s="10"/>
      <c r="N254" s="10"/>
      <c r="O254" s="10"/>
      <c r="P254" s="10"/>
    </row>
    <row r="255" spans="2:16" x14ac:dyDescent="0.25">
      <c r="B255" s="10"/>
      <c r="C255" s="10"/>
      <c r="D255" s="10"/>
      <c r="E255" s="10"/>
      <c r="F255" s="40"/>
      <c r="G255" s="10"/>
      <c r="H255" s="16"/>
      <c r="I255" s="16"/>
      <c r="J255" s="16"/>
      <c r="K255" s="16"/>
      <c r="L255" s="10"/>
      <c r="M255" s="10"/>
      <c r="N255" s="10"/>
      <c r="O255" s="10"/>
      <c r="P255" s="10"/>
    </row>
    <row r="256" spans="2:16" x14ac:dyDescent="0.25">
      <c r="B256" s="10"/>
      <c r="C256" s="10"/>
      <c r="D256" s="10"/>
      <c r="E256" s="10"/>
      <c r="F256" s="40"/>
      <c r="G256" s="10"/>
      <c r="H256" s="16"/>
      <c r="I256" s="16"/>
      <c r="J256" s="16"/>
      <c r="K256" s="16"/>
      <c r="L256" s="10"/>
      <c r="M256" s="10"/>
      <c r="N256" s="10"/>
      <c r="O256" s="10"/>
      <c r="P256" s="10"/>
    </row>
    <row r="257" spans="2:16" x14ac:dyDescent="0.25">
      <c r="B257" s="10"/>
      <c r="C257" s="10"/>
      <c r="D257" s="10"/>
      <c r="E257" s="10"/>
      <c r="F257" s="40"/>
      <c r="G257" s="10"/>
      <c r="H257" s="16"/>
      <c r="I257" s="16"/>
      <c r="J257" s="16"/>
      <c r="K257" s="16"/>
      <c r="L257" s="10"/>
      <c r="M257" s="10"/>
      <c r="N257" s="10"/>
      <c r="O257" s="10"/>
      <c r="P257" s="10"/>
    </row>
    <row r="258" spans="2:16" x14ac:dyDescent="0.25">
      <c r="B258" s="10"/>
      <c r="C258" s="10"/>
      <c r="D258" s="10"/>
      <c r="E258" s="10"/>
      <c r="F258" s="40"/>
      <c r="G258" s="10"/>
      <c r="H258" s="16"/>
      <c r="I258" s="16"/>
      <c r="J258" s="16"/>
      <c r="K258" s="16"/>
      <c r="L258" s="10"/>
      <c r="M258" s="10"/>
      <c r="N258" s="10"/>
      <c r="O258" s="10"/>
      <c r="P258" s="10"/>
    </row>
    <row r="259" spans="2:16" x14ac:dyDescent="0.25">
      <c r="B259" s="10"/>
      <c r="C259" s="10"/>
      <c r="D259" s="10"/>
      <c r="E259" s="10"/>
      <c r="F259" s="40"/>
      <c r="G259" s="10"/>
      <c r="H259" s="16"/>
      <c r="I259" s="16"/>
      <c r="J259" s="16"/>
      <c r="K259" s="16"/>
      <c r="L259" s="10"/>
      <c r="M259" s="10"/>
      <c r="N259" s="10"/>
      <c r="O259" s="10"/>
      <c r="P259" s="10"/>
    </row>
    <row r="260" spans="2:16" x14ac:dyDescent="0.25">
      <c r="B260" s="10"/>
      <c r="C260" s="10"/>
      <c r="D260" s="10"/>
      <c r="E260" s="10"/>
      <c r="F260" s="40"/>
      <c r="G260" s="10"/>
      <c r="H260" s="16"/>
      <c r="I260" s="16"/>
      <c r="J260" s="16"/>
      <c r="K260" s="16"/>
      <c r="L260" s="10"/>
      <c r="M260" s="10"/>
      <c r="N260" s="10"/>
      <c r="O260" s="10"/>
      <c r="P260" s="10"/>
    </row>
    <row r="261" spans="2:16" x14ac:dyDescent="0.25">
      <c r="B261" s="10"/>
      <c r="C261" s="10"/>
      <c r="D261" s="10"/>
      <c r="E261" s="10"/>
      <c r="F261" s="40"/>
      <c r="G261" s="10"/>
      <c r="H261" s="16"/>
      <c r="I261" s="16"/>
      <c r="J261" s="16"/>
      <c r="K261" s="16"/>
      <c r="L261" s="10"/>
      <c r="M261" s="10"/>
      <c r="N261" s="10"/>
      <c r="O261" s="10"/>
      <c r="P261" s="10"/>
    </row>
    <row r="262" spans="2:16" x14ac:dyDescent="0.25">
      <c r="B262" s="10"/>
      <c r="C262" s="10"/>
      <c r="D262" s="10"/>
      <c r="E262" s="10"/>
      <c r="F262" s="40"/>
      <c r="G262" s="10"/>
      <c r="H262" s="16"/>
      <c r="I262" s="16"/>
      <c r="J262" s="16"/>
      <c r="K262" s="16"/>
      <c r="L262" s="10"/>
      <c r="M262" s="10"/>
      <c r="N262" s="10"/>
      <c r="O262" s="10"/>
      <c r="P262" s="10"/>
    </row>
    <row r="263" spans="2:16" x14ac:dyDescent="0.25">
      <c r="B263" s="10"/>
      <c r="C263" s="10"/>
      <c r="D263" s="10"/>
      <c r="E263" s="10"/>
      <c r="F263" s="40"/>
      <c r="G263" s="10"/>
      <c r="H263" s="16"/>
      <c r="I263" s="16"/>
      <c r="J263" s="16"/>
      <c r="K263" s="16"/>
      <c r="L263" s="10"/>
      <c r="M263" s="10"/>
      <c r="N263" s="10"/>
      <c r="O263" s="10"/>
      <c r="P263" s="10"/>
    </row>
    <row r="264" spans="2:16" x14ac:dyDescent="0.25">
      <c r="B264" s="10"/>
      <c r="C264" s="10"/>
      <c r="D264" s="10"/>
      <c r="E264" s="10"/>
      <c r="F264" s="40"/>
      <c r="G264" s="10"/>
      <c r="H264" s="16"/>
      <c r="I264" s="16"/>
      <c r="J264" s="16"/>
      <c r="K264" s="16"/>
      <c r="L264" s="10"/>
      <c r="M264" s="10"/>
      <c r="N264" s="10"/>
      <c r="O264" s="10"/>
      <c r="P264" s="10"/>
    </row>
    <row r="265" spans="2:16" x14ac:dyDescent="0.25">
      <c r="B265" s="10"/>
      <c r="C265" s="10"/>
      <c r="D265" s="10"/>
      <c r="E265" s="10"/>
      <c r="F265" s="40"/>
      <c r="G265" s="10"/>
      <c r="H265" s="16"/>
      <c r="I265" s="16"/>
      <c r="J265" s="16"/>
      <c r="K265" s="16"/>
      <c r="L265" s="10"/>
      <c r="M265" s="10"/>
      <c r="N265" s="10"/>
      <c r="O265" s="10"/>
      <c r="P265" s="10"/>
    </row>
    <row r="266" spans="2:16" x14ac:dyDescent="0.25">
      <c r="B266" s="10"/>
      <c r="C266" s="10"/>
      <c r="D266" s="10"/>
      <c r="E266" s="10"/>
      <c r="F266" s="40"/>
      <c r="G266" s="10"/>
      <c r="H266" s="16"/>
      <c r="I266" s="16"/>
      <c r="J266" s="16"/>
      <c r="K266" s="16"/>
      <c r="L266" s="10"/>
      <c r="M266" s="10"/>
      <c r="N266" s="10"/>
      <c r="O266" s="10"/>
      <c r="P266" s="10"/>
    </row>
    <row r="267" spans="2:16" x14ac:dyDescent="0.25">
      <c r="B267" s="10"/>
      <c r="C267" s="10"/>
      <c r="D267" s="10"/>
      <c r="E267" s="10"/>
      <c r="F267" s="40"/>
      <c r="G267" s="10"/>
      <c r="H267" s="16"/>
      <c r="I267" s="16"/>
      <c r="J267" s="16"/>
      <c r="K267" s="16"/>
      <c r="L267" s="10"/>
      <c r="M267" s="10"/>
      <c r="N267" s="10"/>
      <c r="O267" s="10"/>
      <c r="P267" s="10"/>
    </row>
    <row r="268" spans="2:16" x14ac:dyDescent="0.25">
      <c r="B268" s="10"/>
      <c r="C268" s="10"/>
      <c r="D268" s="10"/>
      <c r="E268" s="10"/>
      <c r="F268" s="40"/>
      <c r="G268" s="10"/>
      <c r="H268" s="16"/>
      <c r="I268" s="16"/>
      <c r="J268" s="16"/>
      <c r="K268" s="16"/>
      <c r="L268" s="10"/>
      <c r="M268" s="10"/>
      <c r="N268" s="10"/>
      <c r="O268" s="10"/>
      <c r="P268" s="10"/>
    </row>
    <row r="269" spans="2:16" x14ac:dyDescent="0.25">
      <c r="B269" s="10"/>
      <c r="C269" s="10"/>
      <c r="D269" s="10"/>
      <c r="E269" s="10"/>
      <c r="F269" s="40"/>
      <c r="G269" s="10"/>
      <c r="H269" s="16"/>
      <c r="I269" s="16"/>
      <c r="J269" s="16"/>
      <c r="K269" s="16"/>
      <c r="L269" s="10"/>
      <c r="M269" s="10"/>
      <c r="N269" s="10"/>
      <c r="O269" s="10"/>
      <c r="P269" s="10"/>
    </row>
    <row r="270" spans="2:16" x14ac:dyDescent="0.25">
      <c r="B270" s="10"/>
      <c r="C270" s="10"/>
      <c r="D270" s="10"/>
      <c r="E270" s="10"/>
      <c r="F270" s="40"/>
      <c r="G270" s="10"/>
      <c r="H270" s="16"/>
      <c r="I270" s="16"/>
      <c r="J270" s="16"/>
      <c r="K270" s="16"/>
      <c r="L270" s="10"/>
      <c r="M270" s="10"/>
      <c r="N270" s="10"/>
      <c r="O270" s="10"/>
      <c r="P270" s="10"/>
    </row>
    <row r="271" spans="2:16" x14ac:dyDescent="0.25">
      <c r="B271" s="10"/>
      <c r="C271" s="10"/>
      <c r="D271" s="10"/>
      <c r="E271" s="10"/>
      <c r="F271" s="40"/>
      <c r="G271" s="10"/>
      <c r="H271" s="16"/>
      <c r="I271" s="16"/>
      <c r="J271" s="16"/>
      <c r="K271" s="16"/>
      <c r="L271" s="10"/>
      <c r="M271" s="10"/>
      <c r="N271" s="10"/>
      <c r="O271" s="10"/>
      <c r="P271" s="10"/>
    </row>
    <row r="272" spans="2:16" x14ac:dyDescent="0.25">
      <c r="B272" s="10"/>
      <c r="C272" s="10"/>
      <c r="D272" s="10"/>
      <c r="E272" s="10"/>
      <c r="F272" s="40"/>
      <c r="G272" s="10"/>
      <c r="H272" s="16"/>
      <c r="I272" s="16"/>
      <c r="J272" s="16"/>
      <c r="K272" s="16"/>
      <c r="L272" s="10"/>
      <c r="M272" s="10"/>
      <c r="N272" s="10"/>
      <c r="O272" s="10"/>
      <c r="P272" s="10"/>
    </row>
    <row r="273" spans="2:16" x14ac:dyDescent="0.25">
      <c r="B273" s="10"/>
      <c r="C273" s="10"/>
      <c r="D273" s="10"/>
      <c r="E273" s="10"/>
      <c r="F273" s="40"/>
      <c r="G273" s="10"/>
      <c r="H273" s="16"/>
      <c r="I273" s="16"/>
      <c r="J273" s="16"/>
      <c r="K273" s="16"/>
      <c r="L273" s="10"/>
      <c r="M273" s="10"/>
      <c r="N273" s="10"/>
      <c r="O273" s="10"/>
      <c r="P273" s="10"/>
    </row>
    <row r="274" spans="2:16" x14ac:dyDescent="0.25">
      <c r="B274" s="10"/>
      <c r="C274" s="10"/>
      <c r="D274" s="10"/>
      <c r="E274" s="10"/>
      <c r="F274" s="40"/>
      <c r="G274" s="10"/>
      <c r="H274" s="16"/>
      <c r="I274" s="16"/>
      <c r="J274" s="16"/>
      <c r="K274" s="16"/>
      <c r="L274" s="10"/>
      <c r="M274" s="10"/>
      <c r="N274" s="10"/>
      <c r="O274" s="10"/>
      <c r="P274" s="10"/>
    </row>
    <row r="275" spans="2:16" x14ac:dyDescent="0.25">
      <c r="B275" s="10"/>
      <c r="C275" s="10"/>
      <c r="D275" s="10"/>
      <c r="E275" s="10"/>
      <c r="F275" s="40"/>
      <c r="G275" s="10"/>
      <c r="H275" s="16"/>
      <c r="I275" s="16"/>
      <c r="J275" s="16"/>
      <c r="K275" s="16"/>
      <c r="L275" s="10"/>
      <c r="M275" s="10"/>
      <c r="N275" s="10"/>
      <c r="O275" s="10"/>
      <c r="P275" s="10"/>
    </row>
    <row r="276" spans="2:16" x14ac:dyDescent="0.25">
      <c r="B276" s="10"/>
      <c r="C276" s="10"/>
      <c r="D276" s="10"/>
      <c r="E276" s="10"/>
      <c r="F276" s="40"/>
      <c r="G276" s="10"/>
      <c r="H276" s="16"/>
      <c r="I276" s="16"/>
      <c r="J276" s="16"/>
      <c r="K276" s="16"/>
      <c r="L276" s="10"/>
      <c r="M276" s="10"/>
      <c r="N276" s="10"/>
      <c r="O276" s="10"/>
      <c r="P276" s="10"/>
    </row>
    <row r="277" spans="2:16" x14ac:dyDescent="0.25">
      <c r="B277" s="10"/>
      <c r="C277" s="10"/>
      <c r="D277" s="10"/>
      <c r="E277" s="10"/>
      <c r="F277" s="40"/>
      <c r="G277" s="10"/>
      <c r="H277" s="16"/>
      <c r="I277" s="16"/>
      <c r="J277" s="16"/>
      <c r="K277" s="16"/>
      <c r="L277" s="10"/>
      <c r="M277" s="10"/>
      <c r="N277" s="10"/>
      <c r="O277" s="10"/>
      <c r="P277" s="10"/>
    </row>
    <row r="278" spans="2:16" x14ac:dyDescent="0.25">
      <c r="B278" s="10"/>
      <c r="C278" s="10"/>
      <c r="D278" s="10"/>
      <c r="E278" s="10"/>
      <c r="F278" s="40"/>
      <c r="G278" s="10"/>
      <c r="H278" s="16"/>
      <c r="I278" s="16"/>
      <c r="J278" s="16"/>
      <c r="K278" s="16"/>
      <c r="L278" s="10"/>
      <c r="M278" s="10"/>
      <c r="N278" s="10"/>
      <c r="O278" s="10"/>
      <c r="P278" s="10"/>
    </row>
    <row r="279" spans="2:16" x14ac:dyDescent="0.25">
      <c r="B279" s="10"/>
      <c r="C279" s="10"/>
      <c r="D279" s="10"/>
      <c r="E279" s="10"/>
      <c r="F279" s="40"/>
      <c r="G279" s="10"/>
      <c r="H279" s="16"/>
      <c r="I279" s="16"/>
      <c r="J279" s="16"/>
      <c r="K279" s="16"/>
      <c r="L279" s="10"/>
      <c r="M279" s="10"/>
      <c r="N279" s="10"/>
      <c r="O279" s="10"/>
      <c r="P279" s="10"/>
    </row>
    <row r="280" spans="2:16" x14ac:dyDescent="0.25">
      <c r="B280" s="10"/>
      <c r="C280" s="10"/>
      <c r="D280" s="10"/>
      <c r="E280" s="10"/>
      <c r="F280" s="40"/>
      <c r="G280" s="10"/>
      <c r="H280" s="16"/>
      <c r="I280" s="16"/>
      <c r="J280" s="16"/>
      <c r="K280" s="16"/>
      <c r="L280" s="10"/>
      <c r="M280" s="10"/>
      <c r="N280" s="10"/>
      <c r="O280" s="10"/>
      <c r="P280" s="10"/>
    </row>
    <row r="281" spans="2:16" x14ac:dyDescent="0.25">
      <c r="B281" s="10"/>
      <c r="C281" s="10"/>
      <c r="D281" s="10"/>
      <c r="E281" s="10"/>
      <c r="F281" s="40"/>
      <c r="G281" s="10"/>
      <c r="H281" s="16"/>
      <c r="I281" s="16"/>
      <c r="J281" s="16"/>
      <c r="K281" s="16"/>
      <c r="L281" s="10"/>
      <c r="M281" s="10"/>
      <c r="N281" s="10"/>
      <c r="O281" s="10"/>
      <c r="P281" s="10"/>
    </row>
    <row r="282" spans="2:16" x14ac:dyDescent="0.25">
      <c r="B282" s="10"/>
      <c r="C282" s="10"/>
      <c r="D282" s="10"/>
      <c r="E282" s="10"/>
      <c r="F282" s="40"/>
      <c r="G282" s="10"/>
      <c r="H282" s="16"/>
      <c r="I282" s="16"/>
      <c r="J282" s="16"/>
      <c r="K282" s="16"/>
      <c r="L282" s="10"/>
      <c r="M282" s="10"/>
      <c r="N282" s="10"/>
      <c r="O282" s="10"/>
      <c r="P282" s="10"/>
    </row>
    <row r="283" spans="2:16" x14ac:dyDescent="0.25">
      <c r="B283" s="10"/>
      <c r="C283" s="10"/>
      <c r="D283" s="10"/>
      <c r="E283" s="10"/>
      <c r="F283" s="40"/>
      <c r="G283" s="10"/>
      <c r="H283" s="16"/>
      <c r="I283" s="16"/>
      <c r="J283" s="16"/>
      <c r="K283" s="16"/>
      <c r="L283" s="10"/>
      <c r="M283" s="10"/>
      <c r="N283" s="10"/>
      <c r="O283" s="10"/>
      <c r="P283" s="10"/>
    </row>
    <row r="284" spans="2:16" x14ac:dyDescent="0.25">
      <c r="B284" s="10"/>
      <c r="C284" s="10"/>
      <c r="D284" s="10"/>
      <c r="E284" s="10"/>
      <c r="F284" s="40"/>
      <c r="G284" s="10"/>
      <c r="H284" s="16"/>
      <c r="I284" s="16"/>
      <c r="J284" s="16"/>
      <c r="K284" s="16"/>
      <c r="L284" s="10"/>
      <c r="M284" s="10"/>
      <c r="N284" s="10"/>
      <c r="O284" s="10"/>
      <c r="P284" s="10"/>
    </row>
    <row r="285" spans="2:16" x14ac:dyDescent="0.25">
      <c r="B285" s="10"/>
      <c r="C285" s="10"/>
      <c r="D285" s="10"/>
      <c r="E285" s="10"/>
      <c r="F285" s="40"/>
      <c r="G285" s="10"/>
      <c r="H285" s="16"/>
      <c r="I285" s="16"/>
      <c r="J285" s="16"/>
      <c r="K285" s="16"/>
      <c r="L285" s="10"/>
      <c r="M285" s="10"/>
      <c r="N285" s="10"/>
      <c r="O285" s="10"/>
      <c r="P285" s="10"/>
    </row>
    <row r="286" spans="2:16" x14ac:dyDescent="0.25">
      <c r="B286" s="10"/>
      <c r="C286" s="10"/>
      <c r="D286" s="10"/>
      <c r="E286" s="10"/>
      <c r="F286" s="40"/>
      <c r="G286" s="10"/>
      <c r="H286" s="16"/>
      <c r="I286" s="16"/>
      <c r="J286" s="16"/>
      <c r="K286" s="16"/>
      <c r="L286" s="10"/>
      <c r="M286" s="10"/>
      <c r="N286" s="10"/>
      <c r="O286" s="10"/>
      <c r="P286" s="10"/>
    </row>
    <row r="287" spans="2:16" x14ac:dyDescent="0.25">
      <c r="B287" s="10"/>
      <c r="C287" s="10"/>
      <c r="D287" s="10"/>
      <c r="E287" s="10"/>
      <c r="F287" s="40"/>
      <c r="G287" s="10"/>
      <c r="H287" s="16"/>
      <c r="I287" s="16"/>
      <c r="J287" s="16"/>
      <c r="K287" s="16"/>
      <c r="L287" s="10"/>
      <c r="M287" s="10"/>
      <c r="N287" s="10"/>
      <c r="O287" s="10"/>
      <c r="P287" s="10"/>
    </row>
    <row r="288" spans="2:16" x14ac:dyDescent="0.25">
      <c r="B288" s="10"/>
      <c r="C288" s="10"/>
      <c r="D288" s="10"/>
      <c r="E288" s="10"/>
      <c r="F288" s="40"/>
      <c r="G288" s="10"/>
      <c r="H288" s="16"/>
      <c r="I288" s="16"/>
      <c r="J288" s="16"/>
      <c r="K288" s="16"/>
      <c r="L288" s="10"/>
      <c r="M288" s="10"/>
      <c r="N288" s="10"/>
      <c r="O288" s="10"/>
      <c r="P288" s="10"/>
    </row>
    <row r="289" spans="2:16" x14ac:dyDescent="0.25">
      <c r="B289" s="10"/>
      <c r="C289" s="10"/>
      <c r="D289" s="10"/>
      <c r="E289" s="10"/>
      <c r="F289" s="40"/>
      <c r="G289" s="10"/>
      <c r="H289" s="16"/>
      <c r="I289" s="16"/>
      <c r="J289" s="16"/>
      <c r="K289" s="16"/>
      <c r="L289" s="10"/>
      <c r="M289" s="10"/>
      <c r="N289" s="10"/>
      <c r="O289" s="10"/>
      <c r="P289" s="10"/>
    </row>
    <row r="290" spans="2:16" x14ac:dyDescent="0.25">
      <c r="B290" s="10"/>
      <c r="C290" s="10"/>
      <c r="D290" s="10"/>
      <c r="E290" s="10"/>
      <c r="F290" s="40"/>
      <c r="G290" s="10"/>
      <c r="H290" s="16"/>
      <c r="I290" s="16"/>
      <c r="J290" s="16"/>
      <c r="K290" s="16"/>
      <c r="L290" s="10"/>
      <c r="M290" s="10"/>
      <c r="N290" s="10"/>
      <c r="O290" s="10"/>
      <c r="P290" s="10"/>
    </row>
    <row r="291" spans="2:16" x14ac:dyDescent="0.25">
      <c r="B291" s="10"/>
      <c r="C291" s="10"/>
      <c r="D291" s="10"/>
      <c r="E291" s="10"/>
      <c r="F291" s="40"/>
      <c r="G291" s="10"/>
      <c r="H291" s="16"/>
      <c r="I291" s="16"/>
      <c r="J291" s="16"/>
      <c r="K291" s="16"/>
      <c r="L291" s="10"/>
      <c r="M291" s="10"/>
      <c r="N291" s="10"/>
      <c r="O291" s="10"/>
      <c r="P291" s="10"/>
    </row>
    <row r="292" spans="2:16" x14ac:dyDescent="0.25">
      <c r="B292" s="10"/>
      <c r="C292" s="10"/>
      <c r="D292" s="10"/>
      <c r="E292" s="10"/>
      <c r="F292" s="40"/>
      <c r="G292" s="10"/>
      <c r="H292" s="16"/>
      <c r="I292" s="16"/>
      <c r="J292" s="16"/>
      <c r="K292" s="16"/>
      <c r="L292" s="10"/>
      <c r="M292" s="10"/>
      <c r="N292" s="10"/>
      <c r="O292" s="10"/>
      <c r="P292" s="10"/>
    </row>
    <row r="293" spans="2:16" x14ac:dyDescent="0.25">
      <c r="B293" s="10"/>
      <c r="C293" s="10"/>
      <c r="D293" s="10"/>
      <c r="E293" s="10"/>
      <c r="F293" s="40"/>
      <c r="G293" s="10"/>
      <c r="H293" s="16"/>
      <c r="I293" s="16"/>
      <c r="J293" s="16"/>
      <c r="K293" s="16"/>
      <c r="L293" s="10"/>
      <c r="M293" s="10"/>
      <c r="N293" s="10"/>
      <c r="O293" s="10"/>
      <c r="P293" s="10"/>
    </row>
    <row r="294" spans="2:16" x14ac:dyDescent="0.25">
      <c r="B294" s="10"/>
      <c r="C294" s="10"/>
      <c r="D294" s="10"/>
      <c r="E294" s="10"/>
      <c r="F294" s="40"/>
      <c r="G294" s="10"/>
      <c r="H294" s="16"/>
      <c r="I294" s="16"/>
      <c r="J294" s="16"/>
      <c r="K294" s="16"/>
      <c r="L294" s="10"/>
      <c r="M294" s="10"/>
      <c r="N294" s="10"/>
      <c r="O294" s="10"/>
      <c r="P294" s="10"/>
    </row>
    <row r="295" spans="2:16" x14ac:dyDescent="0.25">
      <c r="B295" s="10"/>
      <c r="C295" s="10"/>
      <c r="D295" s="10"/>
      <c r="E295" s="10"/>
      <c r="F295" s="40"/>
      <c r="G295" s="10"/>
      <c r="H295" s="16"/>
      <c r="I295" s="16"/>
      <c r="J295" s="16"/>
      <c r="K295" s="16"/>
      <c r="L295" s="10"/>
      <c r="M295" s="10"/>
      <c r="N295" s="10"/>
      <c r="O295" s="10"/>
      <c r="P295" s="10"/>
    </row>
    <row r="296" spans="2:16" x14ac:dyDescent="0.25">
      <c r="B296" s="10"/>
      <c r="C296" s="10"/>
      <c r="D296" s="10"/>
      <c r="E296" s="10"/>
      <c r="F296" s="40"/>
      <c r="G296" s="10"/>
      <c r="H296" s="16"/>
      <c r="I296" s="16"/>
      <c r="J296" s="16"/>
      <c r="K296" s="16"/>
      <c r="L296" s="10"/>
      <c r="M296" s="10"/>
      <c r="N296" s="10"/>
      <c r="O296" s="10"/>
      <c r="P296" s="10"/>
    </row>
    <row r="297" spans="2:16" x14ac:dyDescent="0.25">
      <c r="B297" s="10"/>
      <c r="C297" s="10"/>
      <c r="D297" s="10"/>
      <c r="E297" s="10"/>
      <c r="F297" s="40"/>
      <c r="G297" s="10"/>
      <c r="H297" s="16"/>
      <c r="I297" s="16"/>
      <c r="J297" s="16"/>
      <c r="K297" s="16"/>
      <c r="L297" s="10"/>
      <c r="M297" s="10"/>
      <c r="N297" s="10"/>
      <c r="O297" s="10"/>
      <c r="P297" s="10"/>
    </row>
    <row r="298" spans="2:16" x14ac:dyDescent="0.25">
      <c r="B298" s="10"/>
      <c r="C298" s="10"/>
      <c r="D298" s="10"/>
      <c r="E298" s="10"/>
      <c r="F298" s="40"/>
      <c r="G298" s="10"/>
      <c r="H298" s="16"/>
      <c r="I298" s="16"/>
      <c r="J298" s="16"/>
      <c r="K298" s="16"/>
      <c r="L298" s="10"/>
      <c r="M298" s="10"/>
      <c r="N298" s="10"/>
      <c r="O298" s="10"/>
      <c r="P298" s="10"/>
    </row>
    <row r="299" spans="2:16" x14ac:dyDescent="0.25">
      <c r="B299" s="10"/>
      <c r="C299" s="10"/>
      <c r="D299" s="10"/>
      <c r="E299" s="10"/>
      <c r="F299" s="40"/>
      <c r="G299" s="10"/>
      <c r="H299" s="16"/>
      <c r="I299" s="16"/>
      <c r="J299" s="16"/>
      <c r="K299" s="16"/>
      <c r="L299" s="10"/>
      <c r="M299" s="10"/>
      <c r="N299" s="10"/>
      <c r="O299" s="10"/>
      <c r="P299" s="10"/>
    </row>
    <row r="300" spans="2:16" x14ac:dyDescent="0.25">
      <c r="B300" s="10"/>
      <c r="C300" s="10"/>
      <c r="D300" s="10"/>
      <c r="E300" s="10"/>
      <c r="F300" s="40"/>
      <c r="G300" s="10"/>
      <c r="H300" s="16"/>
      <c r="I300" s="16"/>
      <c r="J300" s="16"/>
      <c r="K300" s="16"/>
      <c r="L300" s="10"/>
      <c r="M300" s="10"/>
      <c r="N300" s="10"/>
      <c r="O300" s="10"/>
      <c r="P300" s="10"/>
    </row>
    <row r="301" spans="2:16" x14ac:dyDescent="0.25">
      <c r="B301" s="10"/>
      <c r="C301" s="10"/>
      <c r="D301" s="10"/>
      <c r="E301" s="10"/>
      <c r="F301" s="40"/>
      <c r="G301" s="10"/>
      <c r="H301" s="16"/>
      <c r="I301" s="16"/>
      <c r="J301" s="16"/>
      <c r="K301" s="16"/>
      <c r="L301" s="10"/>
      <c r="M301" s="10"/>
      <c r="N301" s="10"/>
      <c r="O301" s="10"/>
      <c r="P301" s="10"/>
    </row>
    <row r="302" spans="2:16" x14ac:dyDescent="0.25">
      <c r="B302" s="10"/>
      <c r="C302" s="10"/>
      <c r="D302" s="10"/>
      <c r="E302" s="10"/>
      <c r="F302" s="40"/>
      <c r="G302" s="10"/>
      <c r="H302" s="16"/>
      <c r="I302" s="16"/>
      <c r="J302" s="16"/>
      <c r="K302" s="16"/>
      <c r="L302" s="10"/>
      <c r="M302" s="10"/>
      <c r="N302" s="10"/>
      <c r="O302" s="10"/>
      <c r="P302" s="10"/>
    </row>
    <row r="303" spans="2:16" x14ac:dyDescent="0.25">
      <c r="B303" s="10"/>
      <c r="C303" s="10"/>
      <c r="D303" s="10"/>
      <c r="E303" s="10"/>
      <c r="F303" s="40"/>
      <c r="G303" s="10"/>
      <c r="H303" s="16"/>
      <c r="I303" s="16"/>
      <c r="J303" s="16"/>
      <c r="K303" s="16"/>
      <c r="L303" s="10"/>
      <c r="M303" s="10"/>
      <c r="N303" s="10"/>
      <c r="O303" s="10"/>
      <c r="P303" s="10"/>
    </row>
    <row r="304" spans="2:16" x14ac:dyDescent="0.25">
      <c r="B304" s="10"/>
      <c r="C304" s="10"/>
      <c r="D304" s="10"/>
      <c r="E304" s="10"/>
      <c r="F304" s="40"/>
      <c r="G304" s="10"/>
      <c r="H304" s="16"/>
      <c r="I304" s="16"/>
      <c r="J304" s="16"/>
      <c r="K304" s="16"/>
      <c r="L304" s="10"/>
      <c r="M304" s="10"/>
      <c r="N304" s="10"/>
      <c r="O304" s="10"/>
      <c r="P304" s="10"/>
    </row>
    <row r="305" spans="2:16" x14ac:dyDescent="0.25">
      <c r="B305" s="10"/>
      <c r="C305" s="10"/>
      <c r="D305" s="10"/>
      <c r="E305" s="10"/>
      <c r="F305" s="40"/>
      <c r="G305" s="10"/>
      <c r="H305" s="16"/>
      <c r="I305" s="16"/>
      <c r="J305" s="16"/>
      <c r="K305" s="16"/>
      <c r="L305" s="10"/>
      <c r="M305" s="10"/>
      <c r="N305" s="10"/>
      <c r="O305" s="10"/>
      <c r="P305" s="10"/>
    </row>
    <row r="306" spans="2:16" x14ac:dyDescent="0.25">
      <c r="B306" s="10"/>
      <c r="C306" s="10"/>
      <c r="D306" s="10"/>
      <c r="E306" s="10"/>
      <c r="F306" s="40"/>
      <c r="G306" s="10"/>
      <c r="H306" s="16"/>
      <c r="I306" s="16"/>
      <c r="J306" s="16"/>
      <c r="K306" s="16"/>
      <c r="L306" s="10"/>
      <c r="M306" s="10"/>
      <c r="N306" s="10"/>
      <c r="O306" s="10"/>
      <c r="P306" s="10"/>
    </row>
    <row r="307" spans="2:16" x14ac:dyDescent="0.25">
      <c r="B307" s="10"/>
      <c r="C307" s="10"/>
      <c r="D307" s="10"/>
      <c r="E307" s="10"/>
      <c r="F307" s="40"/>
      <c r="G307" s="10"/>
      <c r="H307" s="16"/>
      <c r="I307" s="16"/>
      <c r="J307" s="16"/>
      <c r="K307" s="16"/>
      <c r="L307" s="10"/>
      <c r="M307" s="10"/>
      <c r="N307" s="10"/>
      <c r="O307" s="10"/>
      <c r="P307" s="10"/>
    </row>
    <row r="308" spans="2:16" x14ac:dyDescent="0.25">
      <c r="B308" s="10"/>
      <c r="C308" s="10"/>
      <c r="D308" s="10"/>
      <c r="E308" s="10"/>
      <c r="F308" s="40"/>
      <c r="G308" s="10"/>
      <c r="H308" s="16"/>
      <c r="I308" s="16"/>
      <c r="J308" s="16"/>
      <c r="K308" s="16"/>
      <c r="L308" s="10"/>
      <c r="M308" s="10"/>
      <c r="N308" s="10"/>
      <c r="O308" s="10"/>
      <c r="P308" s="10"/>
    </row>
    <row r="309" spans="2:16" x14ac:dyDescent="0.25">
      <c r="B309" s="10"/>
      <c r="C309" s="10"/>
      <c r="D309" s="10"/>
      <c r="E309" s="10"/>
      <c r="F309" s="40"/>
      <c r="G309" s="10"/>
      <c r="H309" s="16"/>
      <c r="I309" s="16"/>
      <c r="J309" s="16"/>
      <c r="K309" s="16"/>
      <c r="L309" s="10"/>
      <c r="M309" s="10"/>
      <c r="N309" s="10"/>
      <c r="O309" s="10"/>
      <c r="P309" s="10"/>
    </row>
    <row r="310" spans="2:16" x14ac:dyDescent="0.25">
      <c r="B310" s="10"/>
      <c r="C310" s="10"/>
      <c r="D310" s="10"/>
      <c r="E310" s="10"/>
      <c r="F310" s="40"/>
      <c r="G310" s="10"/>
      <c r="H310" s="16"/>
      <c r="I310" s="16"/>
      <c r="J310" s="16"/>
      <c r="K310" s="16"/>
      <c r="L310" s="10"/>
      <c r="M310" s="10"/>
      <c r="N310" s="10"/>
      <c r="O310" s="10"/>
      <c r="P310" s="10"/>
    </row>
    <row r="311" spans="2:16" x14ac:dyDescent="0.25">
      <c r="B311" s="10"/>
      <c r="C311" s="10"/>
      <c r="D311" s="10"/>
      <c r="E311" s="10"/>
      <c r="F311" s="40"/>
      <c r="G311" s="10"/>
      <c r="H311" s="16"/>
      <c r="I311" s="16"/>
      <c r="J311" s="16"/>
      <c r="K311" s="16"/>
      <c r="L311" s="10"/>
      <c r="M311" s="10"/>
      <c r="N311" s="10"/>
      <c r="O311" s="10"/>
      <c r="P311" s="10"/>
    </row>
    <row r="312" spans="2:16" x14ac:dyDescent="0.25">
      <c r="B312" s="10"/>
      <c r="C312" s="10"/>
      <c r="D312" s="10"/>
      <c r="E312" s="10"/>
      <c r="F312" s="40"/>
      <c r="G312" s="10"/>
      <c r="H312" s="16"/>
      <c r="I312" s="16"/>
      <c r="J312" s="16"/>
      <c r="K312" s="16"/>
      <c r="L312" s="10"/>
      <c r="M312" s="10"/>
      <c r="N312" s="10"/>
      <c r="O312" s="10"/>
      <c r="P312" s="10"/>
    </row>
    <row r="313" spans="2:16" x14ac:dyDescent="0.25">
      <c r="B313" s="10"/>
      <c r="C313" s="10"/>
      <c r="D313" s="10"/>
      <c r="E313" s="10"/>
      <c r="F313" s="40"/>
      <c r="G313" s="10"/>
      <c r="H313" s="16"/>
      <c r="I313" s="16"/>
      <c r="J313" s="16"/>
      <c r="K313" s="16"/>
      <c r="L313" s="10"/>
      <c r="M313" s="10"/>
      <c r="N313" s="10"/>
      <c r="O313" s="10"/>
      <c r="P313" s="10"/>
    </row>
    <row r="314" spans="2:16" x14ac:dyDescent="0.25">
      <c r="B314" s="10"/>
      <c r="C314" s="10"/>
      <c r="D314" s="10"/>
      <c r="E314" s="10"/>
      <c r="F314" s="40"/>
      <c r="G314" s="10"/>
      <c r="H314" s="16"/>
      <c r="I314" s="16"/>
      <c r="J314" s="16"/>
      <c r="K314" s="16"/>
      <c r="L314" s="10"/>
      <c r="M314" s="10"/>
      <c r="N314" s="10"/>
      <c r="O314" s="10"/>
      <c r="P314" s="10"/>
    </row>
    <row r="315" spans="2:16" x14ac:dyDescent="0.25">
      <c r="B315" s="10"/>
      <c r="C315" s="10"/>
      <c r="D315" s="10"/>
      <c r="E315" s="10"/>
      <c r="F315" s="40"/>
      <c r="G315" s="10"/>
      <c r="H315" s="16"/>
      <c r="I315" s="16"/>
      <c r="J315" s="16"/>
      <c r="K315" s="16"/>
      <c r="L315" s="10"/>
      <c r="M315" s="10"/>
      <c r="N315" s="10"/>
      <c r="O315" s="10"/>
      <c r="P315" s="10"/>
    </row>
    <row r="316" spans="2:16" x14ac:dyDescent="0.25">
      <c r="B316" s="10"/>
      <c r="C316" s="10"/>
      <c r="D316" s="10"/>
      <c r="E316" s="10"/>
      <c r="F316" s="40"/>
      <c r="G316" s="10"/>
      <c r="H316" s="16"/>
      <c r="I316" s="16"/>
      <c r="J316" s="16"/>
      <c r="K316" s="16"/>
      <c r="L316" s="10"/>
      <c r="M316" s="10"/>
      <c r="N316" s="10"/>
      <c r="O316" s="10"/>
      <c r="P316" s="10"/>
    </row>
    <row r="317" spans="2:16" x14ac:dyDescent="0.25">
      <c r="B317" s="10"/>
      <c r="C317" s="10"/>
      <c r="D317" s="10"/>
      <c r="E317" s="10"/>
      <c r="F317" s="40"/>
      <c r="G317" s="10"/>
      <c r="H317" s="16"/>
      <c r="I317" s="16"/>
      <c r="J317" s="16"/>
      <c r="K317" s="16"/>
      <c r="L317" s="10"/>
      <c r="M317" s="10"/>
      <c r="N317" s="10"/>
      <c r="O317" s="10"/>
      <c r="P317" s="10"/>
    </row>
    <row r="318" spans="2:16" x14ac:dyDescent="0.25">
      <c r="B318" s="10"/>
      <c r="C318" s="10"/>
      <c r="D318" s="10"/>
      <c r="E318" s="10"/>
      <c r="F318" s="40"/>
      <c r="G318" s="10"/>
      <c r="H318" s="16"/>
      <c r="I318" s="16"/>
      <c r="J318" s="16"/>
      <c r="K318" s="16"/>
      <c r="L318" s="10"/>
      <c r="M318" s="10"/>
      <c r="N318" s="10"/>
      <c r="O318" s="10"/>
      <c r="P318" s="10"/>
    </row>
    <row r="319" spans="2:16" x14ac:dyDescent="0.25">
      <c r="B319" s="10"/>
      <c r="C319" s="10"/>
      <c r="D319" s="10"/>
      <c r="E319" s="10"/>
      <c r="F319" s="40"/>
      <c r="G319" s="10"/>
      <c r="H319" s="16"/>
      <c r="I319" s="16"/>
      <c r="J319" s="16"/>
      <c r="K319" s="16"/>
      <c r="L319" s="10"/>
      <c r="M319" s="10"/>
      <c r="N319" s="10"/>
      <c r="O319" s="10"/>
      <c r="P319" s="10"/>
    </row>
    <row r="320" spans="2:16" x14ac:dyDescent="0.25">
      <c r="B320" s="10"/>
      <c r="C320" s="10"/>
      <c r="D320" s="10"/>
      <c r="E320" s="10"/>
      <c r="F320" s="40"/>
      <c r="G320" s="10"/>
      <c r="H320" s="16"/>
      <c r="I320" s="16"/>
      <c r="J320" s="16"/>
      <c r="K320" s="16"/>
      <c r="L320" s="10"/>
      <c r="M320" s="10"/>
      <c r="N320" s="10"/>
      <c r="O320" s="10"/>
      <c r="P320" s="10"/>
    </row>
    <row r="321" spans="2:16" x14ac:dyDescent="0.25">
      <c r="B321" s="10"/>
      <c r="C321" s="10"/>
      <c r="D321" s="10"/>
      <c r="E321" s="10"/>
      <c r="F321" s="40"/>
      <c r="G321" s="10"/>
      <c r="H321" s="16"/>
      <c r="I321" s="16"/>
      <c r="J321" s="16"/>
      <c r="K321" s="16"/>
      <c r="L321" s="10"/>
      <c r="M321" s="10"/>
      <c r="N321" s="10"/>
      <c r="O321" s="10"/>
      <c r="P321" s="10"/>
    </row>
    <row r="322" spans="2:16" x14ac:dyDescent="0.25">
      <c r="B322" s="10"/>
      <c r="C322" s="10"/>
      <c r="D322" s="10"/>
      <c r="E322" s="10"/>
      <c r="F322" s="40"/>
      <c r="G322" s="10"/>
      <c r="H322" s="16"/>
      <c r="I322" s="16"/>
      <c r="J322" s="16"/>
      <c r="K322" s="16"/>
      <c r="L322" s="10"/>
      <c r="M322" s="10"/>
      <c r="N322" s="10"/>
      <c r="O322" s="10"/>
      <c r="P322" s="10"/>
    </row>
    <row r="323" spans="2:16" x14ac:dyDescent="0.25">
      <c r="B323" s="10"/>
      <c r="C323" s="10"/>
      <c r="D323" s="10"/>
      <c r="E323" s="10"/>
      <c r="F323" s="40"/>
      <c r="G323" s="10"/>
      <c r="H323" s="16"/>
      <c r="I323" s="16"/>
      <c r="J323" s="16"/>
      <c r="K323" s="16"/>
      <c r="L323" s="10"/>
      <c r="M323" s="10"/>
      <c r="N323" s="10"/>
      <c r="O323" s="10"/>
      <c r="P323" s="10"/>
    </row>
    <row r="324" spans="2:16" x14ac:dyDescent="0.25">
      <c r="B324" s="10"/>
      <c r="C324" s="10"/>
      <c r="D324" s="10"/>
      <c r="E324" s="10"/>
      <c r="F324" s="40"/>
      <c r="G324" s="10"/>
      <c r="H324" s="16"/>
      <c r="I324" s="16"/>
      <c r="J324" s="16"/>
      <c r="K324" s="16"/>
      <c r="L324" s="10"/>
      <c r="M324" s="10"/>
      <c r="N324" s="10"/>
      <c r="O324" s="10"/>
      <c r="P324" s="10"/>
    </row>
    <row r="325" spans="2:16" x14ac:dyDescent="0.25">
      <c r="B325" s="10"/>
      <c r="C325" s="10"/>
      <c r="D325" s="10"/>
      <c r="E325" s="10"/>
      <c r="F325" s="40"/>
      <c r="G325" s="10"/>
      <c r="H325" s="16"/>
      <c r="I325" s="16"/>
      <c r="J325" s="16"/>
      <c r="K325" s="16"/>
      <c r="L325" s="10"/>
      <c r="M325" s="10"/>
      <c r="N325" s="10"/>
      <c r="O325" s="10"/>
      <c r="P325" s="10"/>
    </row>
    <row r="326" spans="2:16" x14ac:dyDescent="0.25">
      <c r="B326" s="10"/>
      <c r="C326" s="10"/>
      <c r="D326" s="10"/>
      <c r="E326" s="10"/>
      <c r="F326" s="40"/>
      <c r="G326" s="10"/>
      <c r="H326" s="16"/>
      <c r="I326" s="16"/>
      <c r="J326" s="16"/>
      <c r="K326" s="16"/>
      <c r="L326" s="10"/>
      <c r="M326" s="10"/>
      <c r="N326" s="10"/>
      <c r="O326" s="10"/>
      <c r="P326" s="10"/>
    </row>
    <row r="327" spans="2:16" x14ac:dyDescent="0.25">
      <c r="B327" s="10"/>
      <c r="C327" s="10"/>
      <c r="D327" s="10"/>
      <c r="E327" s="10"/>
      <c r="F327" s="40"/>
      <c r="G327" s="10"/>
      <c r="H327" s="16"/>
      <c r="I327" s="16"/>
      <c r="J327" s="16"/>
      <c r="K327" s="16"/>
      <c r="L327" s="10"/>
      <c r="M327" s="10"/>
      <c r="N327" s="10"/>
      <c r="O327" s="10"/>
      <c r="P327" s="10"/>
    </row>
    <row r="328" spans="2:16" x14ac:dyDescent="0.25">
      <c r="B328" s="10"/>
      <c r="C328" s="10"/>
      <c r="D328" s="10"/>
      <c r="E328" s="10"/>
      <c r="F328" s="40"/>
      <c r="G328" s="10"/>
      <c r="H328" s="16"/>
      <c r="I328" s="16"/>
      <c r="J328" s="16"/>
      <c r="K328" s="16"/>
      <c r="L328" s="10"/>
      <c r="M328" s="10"/>
      <c r="N328" s="10"/>
      <c r="O328" s="10"/>
      <c r="P328" s="10"/>
    </row>
    <row r="329" spans="2:16" x14ac:dyDescent="0.25">
      <c r="B329" s="10"/>
      <c r="C329" s="10"/>
      <c r="D329" s="10"/>
      <c r="E329" s="10"/>
      <c r="F329" s="40"/>
      <c r="G329" s="10"/>
      <c r="H329" s="16"/>
      <c r="I329" s="16"/>
      <c r="J329" s="16"/>
      <c r="K329" s="16"/>
      <c r="L329" s="10"/>
      <c r="M329" s="10"/>
      <c r="N329" s="10"/>
      <c r="O329" s="10"/>
      <c r="P329" s="10"/>
    </row>
    <row r="330" spans="2:16" x14ac:dyDescent="0.25">
      <c r="B330" s="10"/>
      <c r="C330" s="10"/>
      <c r="D330" s="10"/>
      <c r="E330" s="10"/>
      <c r="F330" s="40"/>
      <c r="G330" s="10"/>
      <c r="H330" s="16"/>
      <c r="I330" s="16"/>
      <c r="J330" s="16"/>
      <c r="K330" s="16"/>
      <c r="L330" s="10"/>
      <c r="M330" s="10"/>
      <c r="N330" s="10"/>
      <c r="O330" s="10"/>
      <c r="P330" s="10"/>
    </row>
    <row r="331" spans="2:16" x14ac:dyDescent="0.25">
      <c r="B331" s="10"/>
      <c r="C331" s="10"/>
      <c r="D331" s="10"/>
      <c r="E331" s="10"/>
      <c r="F331" s="40"/>
      <c r="G331" s="10"/>
      <c r="H331" s="16"/>
      <c r="I331" s="16"/>
      <c r="J331" s="16"/>
      <c r="K331" s="16"/>
      <c r="L331" s="10"/>
      <c r="M331" s="10"/>
      <c r="N331" s="10"/>
      <c r="O331" s="10"/>
      <c r="P331" s="10"/>
    </row>
    <row r="332" spans="2:16" x14ac:dyDescent="0.25">
      <c r="B332" s="10"/>
      <c r="C332" s="10"/>
      <c r="D332" s="10"/>
      <c r="E332" s="10"/>
      <c r="F332" s="40"/>
      <c r="G332" s="10"/>
      <c r="H332" s="16"/>
      <c r="I332" s="16"/>
      <c r="J332" s="16"/>
      <c r="K332" s="16"/>
      <c r="L332" s="10"/>
      <c r="M332" s="10"/>
      <c r="N332" s="10"/>
      <c r="O332" s="10"/>
      <c r="P332" s="10"/>
    </row>
    <row r="333" spans="2:16" x14ac:dyDescent="0.25">
      <c r="B333" s="10"/>
      <c r="C333" s="10"/>
      <c r="D333" s="10"/>
      <c r="E333" s="10"/>
      <c r="F333" s="40"/>
      <c r="G333" s="10"/>
      <c r="H333" s="16"/>
      <c r="I333" s="16"/>
      <c r="J333" s="16"/>
      <c r="K333" s="16"/>
      <c r="L333" s="10"/>
      <c r="M333" s="10"/>
      <c r="N333" s="10"/>
      <c r="O333" s="10"/>
      <c r="P333" s="10"/>
    </row>
    <row r="334" spans="2:16" x14ac:dyDescent="0.25">
      <c r="B334" s="10"/>
      <c r="C334" s="10"/>
      <c r="D334" s="10"/>
      <c r="E334" s="10"/>
      <c r="F334" s="40"/>
      <c r="G334" s="10"/>
      <c r="H334" s="16"/>
      <c r="I334" s="16"/>
      <c r="J334" s="16"/>
      <c r="K334" s="16"/>
      <c r="L334" s="10"/>
      <c r="M334" s="10"/>
      <c r="N334" s="10"/>
      <c r="O334" s="10"/>
      <c r="P334" s="10"/>
    </row>
    <row r="335" spans="2:16" x14ac:dyDescent="0.25">
      <c r="B335" s="10"/>
      <c r="C335" s="10"/>
      <c r="D335" s="10"/>
      <c r="E335" s="10"/>
      <c r="F335" s="40"/>
      <c r="G335" s="10"/>
      <c r="H335" s="16"/>
      <c r="I335" s="16"/>
      <c r="J335" s="16"/>
      <c r="K335" s="16"/>
      <c r="L335" s="10"/>
      <c r="M335" s="10"/>
      <c r="N335" s="10"/>
      <c r="O335" s="10"/>
      <c r="P335" s="10"/>
    </row>
    <row r="336" spans="2:16" x14ac:dyDescent="0.25">
      <c r="B336" s="10"/>
      <c r="C336" s="10"/>
      <c r="D336" s="10"/>
      <c r="E336" s="10"/>
      <c r="F336" s="40"/>
      <c r="G336" s="10"/>
      <c r="H336" s="16"/>
      <c r="I336" s="16"/>
      <c r="J336" s="16"/>
      <c r="K336" s="16"/>
      <c r="L336" s="10"/>
      <c r="M336" s="10"/>
      <c r="N336" s="10"/>
      <c r="O336" s="10"/>
      <c r="P336" s="10"/>
    </row>
    <row r="337" spans="2:16" x14ac:dyDescent="0.25">
      <c r="B337" s="10"/>
      <c r="C337" s="10"/>
      <c r="D337" s="10"/>
      <c r="E337" s="10"/>
      <c r="F337" s="40"/>
      <c r="G337" s="10"/>
      <c r="H337" s="16"/>
      <c r="I337" s="16"/>
      <c r="J337" s="16"/>
      <c r="K337" s="16"/>
      <c r="L337" s="10"/>
      <c r="M337" s="10"/>
      <c r="N337" s="10"/>
      <c r="O337" s="10"/>
      <c r="P337" s="10"/>
    </row>
    <row r="338" spans="2:16" x14ac:dyDescent="0.25">
      <c r="B338" s="10"/>
      <c r="C338" s="10"/>
      <c r="D338" s="10"/>
      <c r="E338" s="10"/>
      <c r="F338" s="40"/>
      <c r="G338" s="10"/>
      <c r="H338" s="16"/>
      <c r="I338" s="16"/>
      <c r="J338" s="16"/>
      <c r="K338" s="16"/>
      <c r="L338" s="10"/>
      <c r="M338" s="10"/>
      <c r="N338" s="10"/>
      <c r="O338" s="10"/>
      <c r="P338" s="10"/>
    </row>
    <row r="339" spans="2:16" x14ac:dyDescent="0.25">
      <c r="B339" s="10"/>
      <c r="C339" s="10"/>
      <c r="D339" s="10"/>
      <c r="E339" s="10"/>
      <c r="F339" s="40"/>
      <c r="G339" s="10"/>
      <c r="H339" s="16"/>
      <c r="I339" s="16"/>
      <c r="J339" s="16"/>
      <c r="K339" s="16"/>
      <c r="L339" s="10"/>
      <c r="M339" s="10"/>
      <c r="N339" s="10"/>
      <c r="O339" s="10"/>
      <c r="P339" s="10"/>
    </row>
    <row r="340" spans="2:16" x14ac:dyDescent="0.25">
      <c r="B340" s="10"/>
      <c r="C340" s="10"/>
      <c r="D340" s="10"/>
      <c r="E340" s="10"/>
      <c r="F340" s="40"/>
      <c r="G340" s="10"/>
      <c r="H340" s="16"/>
      <c r="I340" s="16"/>
      <c r="J340" s="16"/>
      <c r="K340" s="16"/>
      <c r="L340" s="10"/>
      <c r="M340" s="10"/>
      <c r="N340" s="10"/>
      <c r="O340" s="10"/>
      <c r="P340" s="10"/>
    </row>
    <row r="341" spans="2:16" x14ac:dyDescent="0.25">
      <c r="B341" s="10"/>
      <c r="C341" s="10"/>
      <c r="D341" s="10"/>
      <c r="E341" s="10"/>
      <c r="F341" s="40"/>
      <c r="G341" s="10"/>
      <c r="H341" s="16"/>
      <c r="I341" s="16"/>
      <c r="J341" s="16"/>
      <c r="K341" s="16"/>
      <c r="L341" s="10"/>
      <c r="M341" s="10"/>
      <c r="N341" s="10"/>
      <c r="O341" s="10"/>
      <c r="P341" s="10"/>
    </row>
    <row r="342" spans="2:16" x14ac:dyDescent="0.25">
      <c r="B342" s="10"/>
      <c r="C342" s="10"/>
      <c r="D342" s="10"/>
      <c r="E342" s="10"/>
      <c r="F342" s="40"/>
      <c r="G342" s="10"/>
      <c r="H342" s="16"/>
      <c r="I342" s="16"/>
      <c r="J342" s="16"/>
      <c r="K342" s="16"/>
      <c r="L342" s="10"/>
      <c r="M342" s="10"/>
      <c r="N342" s="10"/>
      <c r="O342" s="10"/>
      <c r="P342" s="10"/>
    </row>
    <row r="343" spans="2:16" x14ac:dyDescent="0.25">
      <c r="B343" s="10"/>
      <c r="C343" s="10"/>
      <c r="D343" s="10"/>
      <c r="E343" s="10"/>
      <c r="F343" s="40"/>
      <c r="G343" s="10"/>
      <c r="H343" s="16"/>
      <c r="I343" s="16"/>
      <c r="J343" s="16"/>
      <c r="K343" s="16"/>
      <c r="L343" s="10"/>
      <c r="M343" s="10"/>
      <c r="N343" s="10"/>
      <c r="O343" s="10"/>
      <c r="P343" s="10"/>
    </row>
    <row r="344" spans="2:16" x14ac:dyDescent="0.25">
      <c r="B344" s="10"/>
      <c r="C344" s="10"/>
      <c r="D344" s="10"/>
      <c r="E344" s="10"/>
      <c r="F344" s="40"/>
      <c r="G344" s="10"/>
      <c r="H344" s="16"/>
      <c r="I344" s="16"/>
      <c r="J344" s="16"/>
      <c r="K344" s="16"/>
      <c r="L344" s="10"/>
      <c r="M344" s="10"/>
      <c r="N344" s="10"/>
      <c r="O344" s="10"/>
      <c r="P344" s="10"/>
    </row>
    <row r="345" spans="2:16" x14ac:dyDescent="0.25">
      <c r="B345" s="10"/>
      <c r="C345" s="10"/>
      <c r="D345" s="10"/>
      <c r="E345" s="10"/>
      <c r="F345" s="40"/>
      <c r="G345" s="10"/>
      <c r="H345" s="16"/>
      <c r="I345" s="16"/>
      <c r="J345" s="16"/>
      <c r="K345" s="16"/>
      <c r="L345" s="10"/>
      <c r="M345" s="10"/>
      <c r="N345" s="10"/>
      <c r="O345" s="10"/>
      <c r="P345" s="10"/>
    </row>
    <row r="346" spans="2:16" x14ac:dyDescent="0.25">
      <c r="B346" s="10"/>
      <c r="C346" s="10"/>
      <c r="D346" s="10"/>
      <c r="E346" s="10"/>
      <c r="F346" s="40"/>
      <c r="G346" s="10"/>
      <c r="H346" s="16"/>
      <c r="I346" s="16"/>
      <c r="J346" s="16"/>
      <c r="K346" s="16"/>
      <c r="L346" s="10"/>
      <c r="M346" s="10"/>
      <c r="N346" s="10"/>
      <c r="O346" s="10"/>
      <c r="P346" s="10"/>
    </row>
    <row r="347" spans="2:16" x14ac:dyDescent="0.25">
      <c r="B347" s="10"/>
      <c r="C347" s="10"/>
      <c r="D347" s="10"/>
      <c r="E347" s="10"/>
      <c r="F347" s="40"/>
      <c r="G347" s="10"/>
      <c r="H347" s="16"/>
      <c r="I347" s="16"/>
      <c r="J347" s="16"/>
      <c r="K347" s="16"/>
      <c r="L347" s="10"/>
      <c r="M347" s="10"/>
      <c r="N347" s="10"/>
      <c r="O347" s="10"/>
      <c r="P347" s="10"/>
    </row>
    <row r="348" spans="2:16" x14ac:dyDescent="0.25">
      <c r="B348" s="10"/>
      <c r="C348" s="10"/>
      <c r="D348" s="10"/>
      <c r="E348" s="10"/>
      <c r="F348" s="40"/>
      <c r="G348" s="10"/>
      <c r="H348" s="16"/>
      <c r="I348" s="16"/>
      <c r="J348" s="16"/>
      <c r="K348" s="16"/>
      <c r="L348" s="10"/>
      <c r="M348" s="10"/>
      <c r="N348" s="10"/>
      <c r="O348" s="10"/>
      <c r="P348" s="10"/>
    </row>
    <row r="349" spans="2:16" x14ac:dyDescent="0.25">
      <c r="B349" s="10"/>
      <c r="C349" s="10"/>
      <c r="D349" s="10"/>
      <c r="E349" s="10"/>
      <c r="F349" s="40"/>
      <c r="G349" s="10"/>
      <c r="H349" s="16"/>
      <c r="I349" s="16"/>
      <c r="J349" s="16"/>
      <c r="K349" s="16"/>
      <c r="L349" s="10"/>
      <c r="M349" s="10"/>
      <c r="N349" s="10"/>
      <c r="O349" s="10"/>
      <c r="P349" s="10"/>
    </row>
    <row r="350" spans="2:16" x14ac:dyDescent="0.25">
      <c r="B350" s="10"/>
      <c r="C350" s="10"/>
      <c r="D350" s="10"/>
      <c r="E350" s="10"/>
      <c r="F350" s="40"/>
      <c r="G350" s="10"/>
      <c r="H350" s="16"/>
      <c r="I350" s="16"/>
      <c r="J350" s="16"/>
      <c r="K350" s="16"/>
      <c r="L350" s="10"/>
      <c r="M350" s="10"/>
      <c r="N350" s="10"/>
      <c r="O350" s="10"/>
      <c r="P350" s="10"/>
    </row>
    <row r="351" spans="2:16" x14ac:dyDescent="0.25">
      <c r="B351" s="10"/>
      <c r="C351" s="10"/>
      <c r="D351" s="10"/>
      <c r="E351" s="10"/>
      <c r="F351" s="40"/>
      <c r="G351" s="10"/>
      <c r="H351" s="16"/>
      <c r="I351" s="16"/>
      <c r="J351" s="16"/>
      <c r="K351" s="16"/>
      <c r="L351" s="10"/>
      <c r="M351" s="10"/>
      <c r="N351" s="10"/>
      <c r="O351" s="10"/>
      <c r="P351" s="10"/>
    </row>
    <row r="352" spans="2:16" x14ac:dyDescent="0.25">
      <c r="B352" s="10"/>
      <c r="C352" s="10"/>
      <c r="D352" s="10"/>
      <c r="E352" s="10"/>
      <c r="F352" s="40"/>
      <c r="G352" s="10"/>
      <c r="H352" s="16"/>
      <c r="I352" s="16"/>
      <c r="J352" s="16"/>
      <c r="K352" s="16"/>
      <c r="L352" s="10"/>
      <c r="M352" s="10"/>
      <c r="N352" s="10"/>
      <c r="O352" s="10"/>
      <c r="P352" s="10"/>
    </row>
    <row r="353" spans="2:16" x14ac:dyDescent="0.25">
      <c r="B353" s="10"/>
      <c r="C353" s="10"/>
      <c r="D353" s="10"/>
      <c r="E353" s="10"/>
      <c r="F353" s="40"/>
      <c r="G353" s="10"/>
      <c r="H353" s="16"/>
      <c r="I353" s="16"/>
      <c r="J353" s="16"/>
      <c r="K353" s="16"/>
      <c r="L353" s="10"/>
      <c r="M353" s="10"/>
      <c r="N353" s="10"/>
      <c r="O353" s="10"/>
      <c r="P353" s="10"/>
    </row>
    <row r="354" spans="2:16" x14ac:dyDescent="0.25">
      <c r="B354" s="10"/>
      <c r="C354" s="10"/>
      <c r="D354" s="10"/>
      <c r="E354" s="10"/>
      <c r="F354" s="40"/>
      <c r="G354" s="10"/>
      <c r="H354" s="16"/>
      <c r="I354" s="16"/>
      <c r="J354" s="16"/>
      <c r="K354" s="16"/>
      <c r="L354" s="10"/>
      <c r="M354" s="10"/>
      <c r="N354" s="10"/>
      <c r="O354" s="10"/>
      <c r="P354" s="10"/>
    </row>
    <row r="355" spans="2:16" x14ac:dyDescent="0.25">
      <c r="B355" s="10"/>
      <c r="C355" s="10"/>
      <c r="D355" s="10"/>
      <c r="E355" s="10"/>
      <c r="F355" s="40"/>
      <c r="G355" s="10"/>
      <c r="H355" s="16"/>
      <c r="I355" s="16"/>
      <c r="J355" s="16"/>
      <c r="K355" s="16"/>
      <c r="L355" s="10"/>
      <c r="M355" s="10"/>
      <c r="N355" s="10"/>
      <c r="O355" s="10"/>
      <c r="P355" s="10"/>
    </row>
    <row r="356" spans="2:16" x14ac:dyDescent="0.25">
      <c r="B356" s="10"/>
      <c r="C356" s="10"/>
      <c r="D356" s="10"/>
      <c r="E356" s="10"/>
      <c r="F356" s="40"/>
      <c r="G356" s="10"/>
      <c r="H356" s="16"/>
      <c r="I356" s="16"/>
      <c r="J356" s="16"/>
      <c r="K356" s="16"/>
      <c r="L356" s="10"/>
      <c r="M356" s="10"/>
      <c r="N356" s="10"/>
      <c r="O356" s="10"/>
      <c r="P356" s="10"/>
    </row>
    <row r="357" spans="2:16" x14ac:dyDescent="0.25">
      <c r="B357" s="10"/>
      <c r="C357" s="10"/>
      <c r="D357" s="10"/>
      <c r="E357" s="10"/>
      <c r="F357" s="40"/>
      <c r="G357" s="10"/>
      <c r="H357" s="16"/>
      <c r="I357" s="16"/>
      <c r="J357" s="16"/>
      <c r="K357" s="16"/>
      <c r="L357" s="10"/>
      <c r="M357" s="10"/>
      <c r="N357" s="10"/>
      <c r="O357" s="10"/>
      <c r="P357" s="10"/>
    </row>
    <row r="358" spans="2:16" x14ac:dyDescent="0.25">
      <c r="B358" s="10"/>
      <c r="C358" s="10"/>
      <c r="D358" s="10"/>
      <c r="E358" s="10"/>
      <c r="F358" s="40"/>
      <c r="G358" s="10"/>
      <c r="H358" s="16"/>
      <c r="I358" s="16"/>
      <c r="J358" s="16"/>
      <c r="K358" s="16"/>
      <c r="L358" s="10"/>
      <c r="M358" s="10"/>
      <c r="N358" s="10"/>
      <c r="O358" s="10"/>
      <c r="P358" s="10"/>
    </row>
    <row r="359" spans="2:16" x14ac:dyDescent="0.25">
      <c r="B359" s="10"/>
      <c r="C359" s="10"/>
      <c r="D359" s="10"/>
      <c r="E359" s="10"/>
      <c r="F359" s="40"/>
      <c r="G359" s="10"/>
      <c r="H359" s="16"/>
      <c r="I359" s="16"/>
      <c r="J359" s="16"/>
      <c r="K359" s="16"/>
      <c r="L359" s="10"/>
      <c r="M359" s="10"/>
      <c r="N359" s="10"/>
      <c r="O359" s="10"/>
      <c r="P359" s="10"/>
    </row>
    <row r="360" spans="2:16" x14ac:dyDescent="0.25">
      <c r="B360" s="10"/>
      <c r="C360" s="10"/>
      <c r="D360" s="10"/>
      <c r="E360" s="10"/>
      <c r="F360" s="40"/>
      <c r="G360" s="10"/>
      <c r="H360" s="16"/>
      <c r="I360" s="16"/>
      <c r="J360" s="16"/>
      <c r="K360" s="16"/>
      <c r="L360" s="10"/>
      <c r="M360" s="10"/>
      <c r="N360" s="10"/>
      <c r="O360" s="10"/>
      <c r="P360" s="10"/>
    </row>
    <row r="361" spans="2:16" x14ac:dyDescent="0.25">
      <c r="B361" s="10"/>
      <c r="C361" s="10"/>
      <c r="D361" s="10"/>
      <c r="E361" s="10"/>
      <c r="F361" s="40"/>
      <c r="G361" s="10"/>
      <c r="H361" s="16"/>
      <c r="I361" s="16"/>
      <c r="J361" s="16"/>
      <c r="K361" s="16"/>
      <c r="L361" s="10"/>
      <c r="M361" s="10"/>
      <c r="N361" s="10"/>
      <c r="O361" s="10"/>
      <c r="P361" s="10"/>
    </row>
    <row r="362" spans="2:16" x14ac:dyDescent="0.25">
      <c r="B362" s="10"/>
      <c r="C362" s="10"/>
      <c r="D362" s="10"/>
      <c r="E362" s="10"/>
      <c r="F362" s="40"/>
      <c r="G362" s="10"/>
      <c r="H362" s="16"/>
      <c r="I362" s="16"/>
      <c r="J362" s="16"/>
      <c r="K362" s="16"/>
      <c r="L362" s="10"/>
      <c r="M362" s="10"/>
      <c r="N362" s="10"/>
      <c r="O362" s="10"/>
      <c r="P362" s="10"/>
    </row>
    <row r="363" spans="2:16" x14ac:dyDescent="0.25">
      <c r="B363" s="10"/>
      <c r="C363" s="10"/>
      <c r="D363" s="10"/>
      <c r="E363" s="10"/>
      <c r="F363" s="40"/>
      <c r="G363" s="10"/>
      <c r="H363" s="16"/>
      <c r="I363" s="16"/>
      <c r="J363" s="16"/>
      <c r="K363" s="16"/>
      <c r="L363" s="10"/>
      <c r="M363" s="10"/>
      <c r="N363" s="10"/>
      <c r="O363" s="10"/>
      <c r="P363" s="10"/>
    </row>
    <row r="364" spans="2:16" x14ac:dyDescent="0.25">
      <c r="B364" s="10"/>
      <c r="C364" s="10"/>
      <c r="D364" s="10"/>
      <c r="E364" s="10"/>
      <c r="F364" s="40"/>
      <c r="G364" s="10"/>
      <c r="H364" s="16"/>
      <c r="I364" s="16"/>
      <c r="J364" s="16"/>
      <c r="K364" s="16"/>
      <c r="L364" s="10"/>
      <c r="M364" s="10"/>
      <c r="N364" s="10"/>
      <c r="O364" s="10"/>
      <c r="P364" s="10"/>
    </row>
    <row r="365" spans="2:16" x14ac:dyDescent="0.25">
      <c r="B365" s="10"/>
      <c r="C365" s="10"/>
      <c r="D365" s="10"/>
      <c r="E365" s="10"/>
      <c r="F365" s="40"/>
      <c r="G365" s="10"/>
      <c r="H365" s="16"/>
      <c r="I365" s="16"/>
      <c r="J365" s="16"/>
      <c r="K365" s="16"/>
      <c r="L365" s="10"/>
      <c r="M365" s="10"/>
      <c r="N365" s="10"/>
      <c r="O365" s="10"/>
      <c r="P365" s="10"/>
    </row>
    <row r="366" spans="2:16" x14ac:dyDescent="0.25">
      <c r="B366" s="10"/>
      <c r="C366" s="10"/>
      <c r="D366" s="10"/>
      <c r="E366" s="10"/>
      <c r="F366" s="40"/>
      <c r="G366" s="10"/>
      <c r="H366" s="16"/>
      <c r="I366" s="16"/>
      <c r="J366" s="16"/>
      <c r="K366" s="16"/>
      <c r="L366" s="10"/>
      <c r="M366" s="10"/>
      <c r="N366" s="10"/>
      <c r="O366" s="10"/>
      <c r="P366" s="10"/>
    </row>
    <row r="367" spans="2:16" x14ac:dyDescent="0.25">
      <c r="B367" s="10"/>
      <c r="C367" s="10"/>
      <c r="D367" s="10"/>
      <c r="E367" s="10"/>
      <c r="F367" s="40"/>
      <c r="G367" s="10"/>
      <c r="H367" s="16"/>
      <c r="I367" s="16"/>
      <c r="J367" s="16"/>
      <c r="K367" s="16"/>
      <c r="L367" s="10"/>
      <c r="M367" s="10"/>
      <c r="N367" s="10"/>
      <c r="O367" s="10"/>
      <c r="P367" s="10"/>
    </row>
    <row r="368" spans="2:16" x14ac:dyDescent="0.25">
      <c r="B368" s="10"/>
      <c r="C368" s="10"/>
      <c r="D368" s="10"/>
      <c r="E368" s="10"/>
      <c r="F368" s="40"/>
      <c r="G368" s="10"/>
      <c r="H368" s="16"/>
      <c r="I368" s="16"/>
      <c r="J368" s="16"/>
      <c r="K368" s="16"/>
      <c r="L368" s="10"/>
      <c r="M368" s="10"/>
      <c r="N368" s="10"/>
      <c r="O368" s="10"/>
      <c r="P368" s="10"/>
    </row>
    <row r="369" spans="2:16" x14ac:dyDescent="0.25">
      <c r="B369" s="10"/>
      <c r="C369" s="10"/>
      <c r="D369" s="10"/>
      <c r="E369" s="10"/>
      <c r="F369" s="40"/>
      <c r="G369" s="10"/>
      <c r="H369" s="16"/>
      <c r="I369" s="16"/>
      <c r="J369" s="16"/>
      <c r="K369" s="16"/>
      <c r="L369" s="10"/>
      <c r="M369" s="10"/>
      <c r="N369" s="10"/>
      <c r="O369" s="10"/>
      <c r="P369" s="10"/>
    </row>
    <row r="370" spans="2:16" x14ac:dyDescent="0.25">
      <c r="B370" s="10"/>
      <c r="C370" s="10"/>
      <c r="D370" s="10"/>
      <c r="E370" s="10"/>
      <c r="F370" s="40"/>
      <c r="G370" s="10"/>
      <c r="H370" s="16"/>
      <c r="I370" s="16"/>
      <c r="J370" s="16"/>
      <c r="K370" s="16"/>
      <c r="L370" s="10"/>
      <c r="M370" s="10"/>
      <c r="N370" s="10"/>
      <c r="O370" s="10"/>
      <c r="P370" s="10"/>
    </row>
    <row r="371" spans="2:16" x14ac:dyDescent="0.25">
      <c r="B371" s="10"/>
      <c r="C371" s="10"/>
      <c r="D371" s="10"/>
      <c r="E371" s="10"/>
      <c r="F371" s="40"/>
      <c r="G371" s="10"/>
      <c r="H371" s="16"/>
      <c r="I371" s="16"/>
      <c r="J371" s="16"/>
      <c r="K371" s="16"/>
      <c r="L371" s="10"/>
      <c r="M371" s="10"/>
      <c r="N371" s="10"/>
      <c r="O371" s="10"/>
      <c r="P371" s="10"/>
    </row>
    <row r="372" spans="2:16" x14ac:dyDescent="0.25">
      <c r="B372" s="10"/>
      <c r="C372" s="10"/>
      <c r="D372" s="10"/>
      <c r="E372" s="10"/>
      <c r="F372" s="40"/>
      <c r="G372" s="10"/>
      <c r="H372" s="16"/>
      <c r="I372" s="16"/>
      <c r="J372" s="16"/>
      <c r="K372" s="16"/>
      <c r="L372" s="10"/>
      <c r="M372" s="10"/>
      <c r="N372" s="10"/>
      <c r="O372" s="10"/>
      <c r="P372" s="10"/>
    </row>
    <row r="373" spans="2:16" x14ac:dyDescent="0.25">
      <c r="B373" s="10"/>
      <c r="C373" s="10"/>
      <c r="D373" s="10"/>
      <c r="E373" s="10"/>
      <c r="F373" s="40"/>
      <c r="G373" s="10"/>
      <c r="H373" s="16"/>
      <c r="I373" s="16"/>
      <c r="J373" s="16"/>
      <c r="K373" s="16"/>
      <c r="L373" s="10"/>
      <c r="M373" s="10"/>
      <c r="N373" s="10"/>
      <c r="O373" s="10"/>
      <c r="P373" s="10"/>
    </row>
    <row r="374" spans="2:16" x14ac:dyDescent="0.25">
      <c r="B374" s="10"/>
      <c r="C374" s="10"/>
      <c r="D374" s="10"/>
      <c r="E374" s="10"/>
      <c r="F374" s="40"/>
      <c r="G374" s="10"/>
      <c r="H374" s="16"/>
      <c r="I374" s="16"/>
      <c r="J374" s="16"/>
      <c r="K374" s="16"/>
      <c r="L374" s="10"/>
      <c r="M374" s="10"/>
      <c r="N374" s="10"/>
      <c r="O374" s="10"/>
      <c r="P374" s="10"/>
    </row>
    <row r="375" spans="2:16" x14ac:dyDescent="0.25">
      <c r="B375" s="10"/>
      <c r="C375" s="10"/>
      <c r="D375" s="10"/>
      <c r="E375" s="10"/>
      <c r="F375" s="40"/>
      <c r="G375" s="10"/>
      <c r="H375" s="16"/>
      <c r="I375" s="16"/>
      <c r="J375" s="16"/>
      <c r="K375" s="16"/>
      <c r="L375" s="10"/>
      <c r="M375" s="10"/>
      <c r="N375" s="10"/>
      <c r="O375" s="10"/>
      <c r="P375" s="10"/>
    </row>
    <row r="376" spans="2:16" x14ac:dyDescent="0.25">
      <c r="B376" s="10"/>
      <c r="C376" s="10"/>
      <c r="D376" s="10"/>
      <c r="E376" s="10"/>
      <c r="F376" s="40"/>
      <c r="G376" s="10"/>
      <c r="H376" s="16"/>
      <c r="I376" s="16"/>
      <c r="J376" s="16"/>
      <c r="K376" s="16"/>
      <c r="L376" s="10"/>
      <c r="M376" s="10"/>
      <c r="N376" s="10"/>
      <c r="O376" s="10"/>
      <c r="P376" s="10"/>
    </row>
    <row r="377" spans="2:16" x14ac:dyDescent="0.25">
      <c r="B377" s="10"/>
      <c r="C377" s="10"/>
      <c r="D377" s="10"/>
      <c r="E377" s="10"/>
      <c r="F377" s="40"/>
      <c r="G377" s="10"/>
      <c r="H377" s="16"/>
      <c r="I377" s="16"/>
      <c r="J377" s="16"/>
      <c r="K377" s="16"/>
      <c r="L377" s="10"/>
      <c r="M377" s="10"/>
      <c r="N377" s="10"/>
      <c r="O377" s="10"/>
      <c r="P377" s="10"/>
    </row>
    <row r="378" spans="2:16" x14ac:dyDescent="0.25">
      <c r="B378" s="10"/>
      <c r="C378" s="10"/>
      <c r="D378" s="10"/>
      <c r="E378" s="10"/>
      <c r="F378" s="40"/>
      <c r="G378" s="10"/>
      <c r="H378" s="16"/>
      <c r="I378" s="16"/>
      <c r="J378" s="16"/>
      <c r="K378" s="16"/>
      <c r="L378" s="10"/>
      <c r="M378" s="10"/>
      <c r="N378" s="10"/>
      <c r="O378" s="10"/>
      <c r="P378" s="10"/>
    </row>
    <row r="379" spans="2:16" x14ac:dyDescent="0.25">
      <c r="B379" s="10"/>
      <c r="C379" s="10"/>
      <c r="D379" s="10"/>
      <c r="E379" s="10"/>
      <c r="F379" s="40"/>
      <c r="G379" s="10"/>
      <c r="H379" s="16"/>
      <c r="I379" s="16"/>
      <c r="J379" s="16"/>
      <c r="K379" s="16"/>
      <c r="L379" s="10"/>
      <c r="M379" s="10"/>
      <c r="N379" s="10"/>
      <c r="O379" s="10"/>
      <c r="P379" s="10"/>
    </row>
    <row r="380" spans="2:16" x14ac:dyDescent="0.25">
      <c r="B380" s="10"/>
      <c r="C380" s="10"/>
      <c r="D380" s="10"/>
      <c r="E380" s="10"/>
      <c r="F380" s="40"/>
      <c r="G380" s="10"/>
      <c r="H380" s="16"/>
      <c r="I380" s="16"/>
      <c r="J380" s="16"/>
      <c r="K380" s="16"/>
      <c r="L380" s="10"/>
      <c r="M380" s="10"/>
      <c r="N380" s="10"/>
      <c r="O380" s="10"/>
      <c r="P380" s="10"/>
    </row>
    <row r="381" spans="2:16" x14ac:dyDescent="0.25">
      <c r="B381" s="10"/>
      <c r="C381" s="10"/>
      <c r="D381" s="10"/>
      <c r="E381" s="10"/>
      <c r="F381" s="40"/>
      <c r="G381" s="10"/>
      <c r="H381" s="16"/>
      <c r="I381" s="16"/>
      <c r="J381" s="16"/>
      <c r="K381" s="16"/>
      <c r="L381" s="10"/>
      <c r="M381" s="10"/>
      <c r="N381" s="10"/>
      <c r="O381" s="10"/>
      <c r="P381" s="10"/>
    </row>
    <row r="382" spans="2:16" x14ac:dyDescent="0.25">
      <c r="B382" s="10"/>
      <c r="C382" s="10"/>
      <c r="D382" s="10"/>
      <c r="E382" s="10"/>
      <c r="F382" s="40"/>
      <c r="G382" s="10"/>
      <c r="H382" s="16"/>
      <c r="I382" s="16"/>
      <c r="J382" s="16"/>
      <c r="K382" s="16"/>
      <c r="L382" s="10"/>
      <c r="M382" s="10"/>
      <c r="N382" s="10"/>
      <c r="O382" s="10"/>
      <c r="P382" s="10"/>
    </row>
    <row r="383" spans="2:16" x14ac:dyDescent="0.25">
      <c r="B383" s="10"/>
      <c r="C383" s="10"/>
      <c r="D383" s="10"/>
      <c r="E383" s="10"/>
      <c r="F383" s="40"/>
      <c r="G383" s="10"/>
      <c r="H383" s="16"/>
      <c r="I383" s="16"/>
      <c r="J383" s="16"/>
      <c r="K383" s="16"/>
      <c r="L383" s="10"/>
      <c r="M383" s="10"/>
      <c r="N383" s="10"/>
      <c r="O383" s="10"/>
      <c r="P383" s="10"/>
    </row>
    <row r="384" spans="2:16" x14ac:dyDescent="0.25">
      <c r="B384" s="10"/>
      <c r="C384" s="10"/>
      <c r="D384" s="10"/>
      <c r="E384" s="10"/>
      <c r="F384" s="40"/>
      <c r="G384" s="10"/>
      <c r="H384" s="16"/>
      <c r="I384" s="16"/>
      <c r="J384" s="16"/>
      <c r="K384" s="16"/>
      <c r="L384" s="10"/>
      <c r="M384" s="10"/>
      <c r="N384" s="10"/>
      <c r="O384" s="10"/>
      <c r="P384" s="10"/>
    </row>
    <row r="385" spans="2:16" x14ac:dyDescent="0.25">
      <c r="B385" s="10"/>
      <c r="C385" s="10"/>
      <c r="D385" s="10"/>
      <c r="E385" s="10"/>
      <c r="F385" s="40"/>
      <c r="G385" s="10"/>
      <c r="H385" s="16"/>
      <c r="I385" s="16"/>
      <c r="J385" s="16"/>
      <c r="K385" s="16"/>
      <c r="L385" s="10"/>
      <c r="M385" s="10"/>
      <c r="N385" s="10"/>
      <c r="O385" s="10"/>
      <c r="P385" s="10"/>
    </row>
    <row r="386" spans="2:16" x14ac:dyDescent="0.25">
      <c r="B386" s="10"/>
      <c r="C386" s="10"/>
      <c r="D386" s="10"/>
      <c r="E386" s="10"/>
      <c r="F386" s="40"/>
      <c r="G386" s="10"/>
      <c r="H386" s="16"/>
      <c r="I386" s="16"/>
      <c r="J386" s="16"/>
      <c r="K386" s="16"/>
      <c r="L386" s="10"/>
      <c r="M386" s="10"/>
      <c r="N386" s="10"/>
      <c r="O386" s="10"/>
      <c r="P386" s="10"/>
    </row>
    <row r="387" spans="2:16" x14ac:dyDescent="0.25">
      <c r="B387" s="10"/>
      <c r="C387" s="10"/>
      <c r="D387" s="10"/>
      <c r="E387" s="10"/>
      <c r="F387" s="40"/>
      <c r="G387" s="10"/>
      <c r="H387" s="16"/>
      <c r="I387" s="16"/>
      <c r="J387" s="16"/>
      <c r="K387" s="16"/>
      <c r="L387" s="10"/>
      <c r="M387" s="10"/>
      <c r="N387" s="10"/>
      <c r="O387" s="10"/>
      <c r="P387" s="10"/>
    </row>
    <row r="388" spans="2:16" x14ac:dyDescent="0.25">
      <c r="B388" s="10"/>
      <c r="C388" s="10"/>
      <c r="D388" s="10"/>
      <c r="E388" s="10"/>
      <c r="F388" s="40"/>
      <c r="G388" s="10"/>
      <c r="H388" s="16"/>
      <c r="I388" s="16"/>
      <c r="J388" s="16"/>
      <c r="K388" s="16"/>
      <c r="L388" s="10"/>
      <c r="M388" s="10"/>
      <c r="N388" s="10"/>
      <c r="O388" s="10"/>
      <c r="P388" s="10"/>
    </row>
    <row r="389" spans="2:16" x14ac:dyDescent="0.25">
      <c r="B389" s="10"/>
      <c r="C389" s="10"/>
      <c r="D389" s="10"/>
      <c r="E389" s="10"/>
      <c r="F389" s="40"/>
      <c r="G389" s="10"/>
      <c r="H389" s="16"/>
      <c r="I389" s="16"/>
      <c r="J389" s="16"/>
      <c r="K389" s="16"/>
      <c r="L389" s="10"/>
      <c r="M389" s="10"/>
      <c r="N389" s="10"/>
      <c r="O389" s="10"/>
      <c r="P389" s="10"/>
    </row>
    <row r="390" spans="2:16" x14ac:dyDescent="0.25">
      <c r="B390" s="10"/>
      <c r="C390" s="10"/>
      <c r="D390" s="10"/>
      <c r="E390" s="10"/>
      <c r="F390" s="40"/>
      <c r="G390" s="10"/>
      <c r="H390" s="16"/>
      <c r="I390" s="16"/>
      <c r="J390" s="16"/>
      <c r="K390" s="16"/>
      <c r="L390" s="10"/>
      <c r="M390" s="10"/>
      <c r="N390" s="10"/>
      <c r="O390" s="10"/>
      <c r="P390" s="10"/>
    </row>
    <row r="391" spans="2:16" x14ac:dyDescent="0.25">
      <c r="B391" s="10"/>
      <c r="C391" s="10"/>
      <c r="D391" s="10"/>
      <c r="E391" s="10"/>
      <c r="F391" s="40"/>
      <c r="G391" s="10"/>
      <c r="H391" s="16"/>
      <c r="I391" s="16"/>
      <c r="J391" s="16"/>
      <c r="K391" s="16"/>
      <c r="L391" s="10"/>
      <c r="M391" s="10"/>
      <c r="N391" s="10"/>
      <c r="O391" s="10"/>
      <c r="P391" s="10"/>
    </row>
    <row r="392" spans="2:16" x14ac:dyDescent="0.25">
      <c r="B392" s="10"/>
      <c r="C392" s="10"/>
      <c r="D392" s="10"/>
      <c r="E392" s="10"/>
      <c r="F392" s="40"/>
      <c r="G392" s="10"/>
      <c r="H392" s="16"/>
      <c r="I392" s="16"/>
      <c r="J392" s="16"/>
      <c r="K392" s="16"/>
      <c r="L392" s="10"/>
      <c r="M392" s="10"/>
      <c r="N392" s="10"/>
      <c r="O392" s="10"/>
      <c r="P392" s="10"/>
    </row>
    <row r="393" spans="2:16" x14ac:dyDescent="0.25">
      <c r="B393" s="10"/>
      <c r="C393" s="10"/>
      <c r="D393" s="10"/>
      <c r="E393" s="10"/>
      <c r="F393" s="40"/>
      <c r="G393" s="10"/>
      <c r="H393" s="16"/>
      <c r="I393" s="16"/>
      <c r="J393" s="16"/>
      <c r="K393" s="16"/>
      <c r="L393" s="10"/>
      <c r="M393" s="10"/>
      <c r="N393" s="10"/>
      <c r="O393" s="10"/>
      <c r="P393" s="10"/>
    </row>
    <row r="394" spans="2:16" x14ac:dyDescent="0.25">
      <c r="B394" s="10"/>
      <c r="C394" s="10"/>
      <c r="D394" s="10"/>
      <c r="E394" s="10"/>
      <c r="F394" s="40"/>
      <c r="G394" s="10"/>
      <c r="H394" s="16"/>
      <c r="I394" s="16"/>
      <c r="J394" s="16"/>
      <c r="K394" s="16"/>
      <c r="L394" s="10"/>
      <c r="M394" s="10"/>
      <c r="N394" s="10"/>
      <c r="O394" s="10"/>
      <c r="P394" s="10"/>
    </row>
    <row r="395" spans="2:16" x14ac:dyDescent="0.25">
      <c r="B395" s="10"/>
      <c r="C395" s="10"/>
      <c r="D395" s="10"/>
      <c r="E395" s="10"/>
      <c r="F395" s="40"/>
      <c r="G395" s="10"/>
      <c r="H395" s="16"/>
      <c r="I395" s="16"/>
      <c r="J395" s="16"/>
      <c r="K395" s="16"/>
      <c r="L395" s="10"/>
      <c r="M395" s="10"/>
      <c r="N395" s="10"/>
      <c r="O395" s="10"/>
      <c r="P395" s="10"/>
    </row>
    <row r="396" spans="2:16" x14ac:dyDescent="0.25">
      <c r="B396" s="10"/>
      <c r="C396" s="10"/>
      <c r="D396" s="10"/>
      <c r="E396" s="10"/>
      <c r="F396" s="40"/>
      <c r="G396" s="10"/>
      <c r="H396" s="16"/>
      <c r="I396" s="16"/>
      <c r="J396" s="16"/>
      <c r="K396" s="16"/>
      <c r="L396" s="10"/>
      <c r="M396" s="10"/>
      <c r="N396" s="10"/>
      <c r="O396" s="10"/>
      <c r="P396" s="10"/>
    </row>
    <row r="397" spans="2:16" x14ac:dyDescent="0.25">
      <c r="B397" s="10"/>
      <c r="C397" s="10"/>
      <c r="D397" s="10"/>
      <c r="E397" s="10"/>
      <c r="F397" s="40"/>
      <c r="G397" s="10"/>
      <c r="H397" s="16"/>
      <c r="I397" s="16"/>
      <c r="J397" s="16"/>
      <c r="K397" s="16"/>
      <c r="L397" s="10"/>
      <c r="M397" s="10"/>
      <c r="N397" s="10"/>
      <c r="O397" s="10"/>
      <c r="P397" s="10"/>
    </row>
    <row r="398" spans="2:16" x14ac:dyDescent="0.25">
      <c r="B398" s="10"/>
      <c r="C398" s="10"/>
      <c r="D398" s="10"/>
      <c r="E398" s="10"/>
      <c r="F398" s="40"/>
      <c r="G398" s="10"/>
      <c r="H398" s="16"/>
      <c r="I398" s="16"/>
      <c r="J398" s="16"/>
      <c r="K398" s="16"/>
      <c r="L398" s="10"/>
      <c r="M398" s="10"/>
      <c r="N398" s="10"/>
      <c r="O398" s="10"/>
      <c r="P398" s="10"/>
    </row>
    <row r="399" spans="2:16" x14ac:dyDescent="0.25">
      <c r="B399" s="10"/>
      <c r="C399" s="10"/>
      <c r="D399" s="10"/>
      <c r="E399" s="10"/>
      <c r="F399" s="40"/>
      <c r="G399" s="10"/>
      <c r="H399" s="16"/>
      <c r="I399" s="16"/>
      <c r="J399" s="16"/>
      <c r="K399" s="16"/>
      <c r="L399" s="10"/>
      <c r="M399" s="10"/>
      <c r="N399" s="10"/>
      <c r="O399" s="10"/>
      <c r="P399" s="10"/>
    </row>
    <row r="400" spans="2:16" x14ac:dyDescent="0.25">
      <c r="B400" s="10"/>
      <c r="C400" s="10"/>
      <c r="D400" s="10"/>
      <c r="E400" s="10"/>
      <c r="F400" s="40"/>
      <c r="G400" s="10"/>
      <c r="H400" s="16"/>
      <c r="I400" s="16"/>
      <c r="J400" s="16"/>
      <c r="K400" s="16"/>
      <c r="L400" s="10"/>
      <c r="M400" s="10"/>
      <c r="N400" s="10"/>
      <c r="O400" s="10"/>
      <c r="P400" s="10"/>
    </row>
    <row r="401" spans="2:16" x14ac:dyDescent="0.25">
      <c r="B401" s="10"/>
      <c r="C401" s="10"/>
      <c r="D401" s="10"/>
      <c r="E401" s="10"/>
      <c r="F401" s="40"/>
      <c r="G401" s="10"/>
      <c r="H401" s="16"/>
      <c r="I401" s="16"/>
      <c r="J401" s="16"/>
      <c r="K401" s="16"/>
      <c r="L401" s="10"/>
      <c r="M401" s="10"/>
      <c r="N401" s="10"/>
      <c r="O401" s="10"/>
      <c r="P401" s="10"/>
    </row>
    <row r="402" spans="2:16" x14ac:dyDescent="0.25">
      <c r="B402" s="10"/>
      <c r="C402" s="10"/>
      <c r="D402" s="10"/>
      <c r="E402" s="10"/>
      <c r="F402" s="40"/>
      <c r="G402" s="10"/>
      <c r="H402" s="16"/>
      <c r="I402" s="16"/>
      <c r="J402" s="16"/>
      <c r="K402" s="16"/>
      <c r="L402" s="10"/>
      <c r="M402" s="10"/>
      <c r="N402" s="10"/>
      <c r="O402" s="10"/>
      <c r="P402" s="10"/>
    </row>
    <row r="403" spans="2:16" x14ac:dyDescent="0.25">
      <c r="B403" s="10"/>
      <c r="C403" s="10"/>
      <c r="D403" s="10"/>
      <c r="E403" s="10"/>
      <c r="F403" s="40"/>
      <c r="G403" s="10"/>
      <c r="H403" s="16"/>
      <c r="I403" s="16"/>
      <c r="J403" s="16"/>
      <c r="K403" s="16"/>
      <c r="L403" s="10"/>
      <c r="M403" s="10"/>
      <c r="N403" s="10"/>
      <c r="O403" s="10"/>
      <c r="P403" s="10"/>
    </row>
    <row r="404" spans="2:16" x14ac:dyDescent="0.25">
      <c r="B404" s="10"/>
      <c r="C404" s="10"/>
      <c r="D404" s="10"/>
      <c r="E404" s="10"/>
      <c r="F404" s="40"/>
      <c r="G404" s="10"/>
      <c r="H404" s="16"/>
      <c r="I404" s="16"/>
      <c r="J404" s="16"/>
      <c r="K404" s="16"/>
      <c r="L404" s="10"/>
      <c r="M404" s="10"/>
      <c r="N404" s="10"/>
      <c r="O404" s="10"/>
      <c r="P404" s="10"/>
    </row>
    <row r="405" spans="2:16" x14ac:dyDescent="0.25">
      <c r="B405" s="10"/>
      <c r="C405" s="10"/>
      <c r="D405" s="10"/>
      <c r="E405" s="10"/>
      <c r="F405" s="40"/>
      <c r="G405" s="10"/>
      <c r="H405" s="16"/>
      <c r="I405" s="16"/>
      <c r="J405" s="16"/>
      <c r="K405" s="16"/>
      <c r="L405" s="10"/>
      <c r="M405" s="10"/>
      <c r="N405" s="10"/>
      <c r="O405" s="10"/>
      <c r="P405" s="10"/>
    </row>
    <row r="406" spans="2:16" x14ac:dyDescent="0.25">
      <c r="B406" s="10"/>
      <c r="C406" s="10"/>
      <c r="D406" s="10"/>
      <c r="E406" s="10"/>
      <c r="F406" s="40"/>
      <c r="G406" s="10"/>
      <c r="H406" s="16"/>
      <c r="I406" s="16"/>
      <c r="J406" s="16"/>
      <c r="K406" s="16"/>
      <c r="L406" s="10"/>
      <c r="M406" s="10"/>
      <c r="N406" s="10"/>
      <c r="O406" s="10"/>
      <c r="P406" s="10"/>
    </row>
    <row r="407" spans="2:16" x14ac:dyDescent="0.25">
      <c r="B407" s="10"/>
      <c r="C407" s="10"/>
      <c r="D407" s="10"/>
      <c r="E407" s="10"/>
      <c r="F407" s="40"/>
      <c r="G407" s="10"/>
      <c r="H407" s="16"/>
      <c r="I407" s="16"/>
      <c r="J407" s="16"/>
      <c r="K407" s="16"/>
      <c r="L407" s="10"/>
      <c r="M407" s="10"/>
      <c r="N407" s="10"/>
      <c r="O407" s="10"/>
      <c r="P407" s="10"/>
    </row>
    <row r="408" spans="2:16" x14ac:dyDescent="0.25">
      <c r="B408" s="10"/>
      <c r="C408" s="10"/>
      <c r="D408" s="10"/>
      <c r="E408" s="10"/>
      <c r="F408" s="40"/>
      <c r="G408" s="10"/>
      <c r="H408" s="16"/>
      <c r="I408" s="16"/>
      <c r="J408" s="16"/>
      <c r="K408" s="16"/>
      <c r="L408" s="10"/>
      <c r="M408" s="10"/>
      <c r="N408" s="10"/>
      <c r="O408" s="10"/>
      <c r="P408" s="10"/>
    </row>
    <row r="409" spans="2:16" x14ac:dyDescent="0.25">
      <c r="B409" s="10"/>
      <c r="C409" s="10"/>
      <c r="D409" s="10"/>
      <c r="E409" s="10"/>
      <c r="F409" s="40"/>
      <c r="G409" s="10"/>
      <c r="H409" s="16"/>
      <c r="I409" s="16"/>
      <c r="J409" s="16"/>
      <c r="K409" s="16"/>
      <c r="L409" s="10"/>
      <c r="M409" s="10"/>
      <c r="N409" s="10"/>
      <c r="O409" s="10"/>
      <c r="P409" s="10"/>
    </row>
    <row r="410" spans="2:16" x14ac:dyDescent="0.25">
      <c r="B410" s="10"/>
      <c r="C410" s="10"/>
      <c r="D410" s="10"/>
      <c r="E410" s="10"/>
      <c r="F410" s="40"/>
      <c r="G410" s="10"/>
      <c r="H410" s="16"/>
      <c r="I410" s="16"/>
      <c r="J410" s="16"/>
      <c r="K410" s="16"/>
      <c r="L410" s="10"/>
      <c r="M410" s="10"/>
      <c r="N410" s="10"/>
      <c r="O410" s="10"/>
      <c r="P410" s="10"/>
    </row>
    <row r="411" spans="2:16" x14ac:dyDescent="0.25">
      <c r="B411" s="10"/>
      <c r="C411" s="10"/>
      <c r="D411" s="10"/>
      <c r="E411" s="10"/>
      <c r="F411" s="40"/>
      <c r="G411" s="10"/>
      <c r="H411" s="16"/>
      <c r="I411" s="16"/>
      <c r="J411" s="16"/>
      <c r="K411" s="16"/>
      <c r="L411" s="10"/>
      <c r="M411" s="10"/>
      <c r="N411" s="10"/>
      <c r="O411" s="10"/>
      <c r="P411" s="10"/>
    </row>
    <row r="412" spans="2:16" x14ac:dyDescent="0.25">
      <c r="B412" s="10"/>
      <c r="C412" s="10"/>
      <c r="D412" s="10"/>
      <c r="E412" s="10"/>
      <c r="F412" s="40"/>
      <c r="G412" s="10"/>
      <c r="H412" s="16"/>
      <c r="I412" s="16"/>
      <c r="J412" s="16"/>
      <c r="K412" s="16"/>
      <c r="L412" s="10"/>
      <c r="M412" s="10"/>
      <c r="N412" s="10"/>
      <c r="O412" s="10"/>
      <c r="P412" s="10"/>
    </row>
    <row r="413" spans="2:16" x14ac:dyDescent="0.25">
      <c r="B413" s="10"/>
      <c r="C413" s="10"/>
      <c r="D413" s="10"/>
      <c r="E413" s="10"/>
      <c r="F413" s="40"/>
      <c r="G413" s="10"/>
      <c r="H413" s="16"/>
      <c r="I413" s="16"/>
      <c r="J413" s="16"/>
      <c r="K413" s="16"/>
      <c r="L413" s="10"/>
      <c r="M413" s="10"/>
      <c r="N413" s="10"/>
      <c r="O413" s="10"/>
      <c r="P413" s="10"/>
    </row>
    <row r="414" spans="2:16" x14ac:dyDescent="0.25">
      <c r="B414" s="10"/>
      <c r="C414" s="10"/>
      <c r="D414" s="10"/>
      <c r="E414" s="10"/>
      <c r="F414" s="40"/>
      <c r="G414" s="10"/>
      <c r="H414" s="16"/>
      <c r="I414" s="16"/>
      <c r="J414" s="16"/>
      <c r="K414" s="16"/>
      <c r="L414" s="10"/>
      <c r="M414" s="10"/>
      <c r="N414" s="10"/>
      <c r="O414" s="10"/>
      <c r="P414" s="10"/>
    </row>
    <row r="415" spans="2:16" x14ac:dyDescent="0.25">
      <c r="B415" s="10"/>
      <c r="C415" s="10"/>
      <c r="D415" s="10"/>
      <c r="E415" s="10"/>
      <c r="F415" s="40"/>
      <c r="G415" s="10"/>
      <c r="H415" s="16"/>
      <c r="I415" s="16"/>
      <c r="J415" s="16"/>
      <c r="K415" s="16"/>
      <c r="L415" s="10"/>
      <c r="M415" s="10"/>
      <c r="N415" s="10"/>
      <c r="O415" s="10"/>
      <c r="P415" s="10"/>
    </row>
    <row r="416" spans="2:16" x14ac:dyDescent="0.25">
      <c r="B416" s="10"/>
      <c r="C416" s="10"/>
      <c r="D416" s="10"/>
      <c r="E416" s="10"/>
      <c r="F416" s="40"/>
      <c r="G416" s="10"/>
      <c r="H416" s="16"/>
      <c r="I416" s="16"/>
      <c r="J416" s="16"/>
      <c r="K416" s="16"/>
      <c r="L416" s="10"/>
      <c r="M416" s="10"/>
      <c r="N416" s="10"/>
      <c r="O416" s="10"/>
      <c r="P416" s="10"/>
    </row>
    <row r="417" spans="2:16" x14ac:dyDescent="0.25">
      <c r="B417" s="10"/>
      <c r="C417" s="10"/>
      <c r="D417" s="10"/>
      <c r="E417" s="10"/>
      <c r="F417" s="40"/>
      <c r="G417" s="10"/>
      <c r="H417" s="16"/>
      <c r="I417" s="16"/>
      <c r="J417" s="16"/>
      <c r="K417" s="16"/>
      <c r="L417" s="10"/>
      <c r="M417" s="10"/>
      <c r="N417" s="10"/>
      <c r="O417" s="10"/>
      <c r="P417" s="10"/>
    </row>
    <row r="418" spans="2:16" x14ac:dyDescent="0.25">
      <c r="B418" s="10"/>
      <c r="C418" s="10"/>
      <c r="D418" s="10"/>
      <c r="E418" s="10"/>
      <c r="F418" s="40"/>
      <c r="G418" s="10"/>
      <c r="H418" s="16"/>
      <c r="I418" s="16"/>
      <c r="J418" s="16"/>
      <c r="K418" s="16"/>
      <c r="L418" s="10"/>
      <c r="M418" s="10"/>
      <c r="N418" s="10"/>
      <c r="O418" s="10"/>
      <c r="P418" s="10"/>
    </row>
    <row r="419" spans="2:16" x14ac:dyDescent="0.25">
      <c r="B419" s="10"/>
      <c r="C419" s="10"/>
      <c r="D419" s="10"/>
      <c r="E419" s="10"/>
      <c r="F419" s="40"/>
      <c r="G419" s="10"/>
      <c r="H419" s="16"/>
      <c r="I419" s="16"/>
      <c r="J419" s="16"/>
      <c r="K419" s="16"/>
      <c r="L419" s="10"/>
      <c r="M419" s="10"/>
      <c r="N419" s="10"/>
      <c r="O419" s="10"/>
      <c r="P419" s="10"/>
    </row>
    <row r="420" spans="2:16" x14ac:dyDescent="0.25">
      <c r="B420" s="10"/>
      <c r="C420" s="10"/>
      <c r="D420" s="10"/>
      <c r="E420" s="10"/>
      <c r="F420" s="40"/>
      <c r="G420" s="10"/>
      <c r="H420" s="16"/>
      <c r="I420" s="16"/>
      <c r="J420" s="16"/>
      <c r="K420" s="16"/>
      <c r="L420" s="10"/>
      <c r="M420" s="10"/>
      <c r="N420" s="10"/>
      <c r="O420" s="10"/>
      <c r="P420" s="10"/>
    </row>
    <row r="421" spans="2:16" x14ac:dyDescent="0.25">
      <c r="B421" s="10"/>
      <c r="C421" s="10"/>
      <c r="D421" s="10"/>
      <c r="E421" s="10"/>
      <c r="F421" s="40"/>
      <c r="G421" s="10"/>
      <c r="H421" s="16"/>
      <c r="I421" s="16"/>
      <c r="J421" s="16"/>
      <c r="K421" s="16"/>
      <c r="L421" s="10"/>
      <c r="M421" s="10"/>
      <c r="N421" s="10"/>
      <c r="O421" s="10"/>
      <c r="P421" s="10"/>
    </row>
    <row r="422" spans="2:16" x14ac:dyDescent="0.25">
      <c r="B422" s="10"/>
      <c r="C422" s="10"/>
      <c r="D422" s="10"/>
      <c r="E422" s="10"/>
      <c r="F422" s="40"/>
      <c r="G422" s="10"/>
      <c r="H422" s="16"/>
      <c r="I422" s="16"/>
      <c r="J422" s="16"/>
      <c r="K422" s="16"/>
      <c r="L422" s="10"/>
      <c r="M422" s="10"/>
      <c r="N422" s="10"/>
      <c r="O422" s="10"/>
      <c r="P422" s="10"/>
    </row>
    <row r="423" spans="2:16" x14ac:dyDescent="0.25">
      <c r="B423" s="10"/>
      <c r="C423" s="10"/>
      <c r="D423" s="10"/>
      <c r="E423" s="10"/>
      <c r="F423" s="40"/>
      <c r="G423" s="10"/>
      <c r="H423" s="16"/>
      <c r="I423" s="16"/>
      <c r="J423" s="16"/>
      <c r="K423" s="16"/>
      <c r="L423" s="10"/>
      <c r="M423" s="10"/>
      <c r="N423" s="10"/>
      <c r="O423" s="10"/>
      <c r="P423" s="10"/>
    </row>
    <row r="424" spans="2:16" x14ac:dyDescent="0.25">
      <c r="B424" s="10"/>
      <c r="C424" s="10"/>
      <c r="D424" s="10"/>
      <c r="E424" s="10"/>
      <c r="F424" s="40"/>
      <c r="G424" s="10"/>
      <c r="H424" s="16"/>
      <c r="I424" s="16"/>
      <c r="J424" s="16"/>
      <c r="K424" s="16"/>
      <c r="L424" s="10"/>
      <c r="M424" s="10"/>
      <c r="N424" s="10"/>
      <c r="O424" s="10"/>
      <c r="P424" s="10"/>
    </row>
    <row r="425" spans="2:16" x14ac:dyDescent="0.25">
      <c r="B425" s="10"/>
      <c r="C425" s="10"/>
      <c r="D425" s="10"/>
      <c r="E425" s="10"/>
      <c r="F425" s="40"/>
      <c r="G425" s="10"/>
      <c r="H425" s="16"/>
      <c r="I425" s="16"/>
      <c r="J425" s="16"/>
      <c r="K425" s="16"/>
      <c r="L425" s="10"/>
      <c r="M425" s="10"/>
      <c r="N425" s="10"/>
      <c r="O425" s="10"/>
      <c r="P425" s="10"/>
    </row>
    <row r="426" spans="2:16" x14ac:dyDescent="0.25">
      <c r="B426" s="10"/>
      <c r="C426" s="10"/>
      <c r="D426" s="10"/>
      <c r="E426" s="10"/>
      <c r="F426" s="40"/>
      <c r="G426" s="10"/>
      <c r="H426" s="16"/>
      <c r="I426" s="16"/>
      <c r="J426" s="16"/>
      <c r="K426" s="16"/>
      <c r="L426" s="10"/>
      <c r="M426" s="10"/>
      <c r="N426" s="10"/>
      <c r="O426" s="10"/>
      <c r="P426" s="10"/>
    </row>
    <row r="427" spans="2:16" x14ac:dyDescent="0.25">
      <c r="B427" s="10"/>
      <c r="C427" s="10"/>
      <c r="D427" s="10"/>
      <c r="E427" s="10"/>
      <c r="F427" s="40"/>
      <c r="G427" s="10"/>
      <c r="H427" s="16"/>
      <c r="I427" s="16"/>
      <c r="J427" s="16"/>
      <c r="K427" s="16"/>
      <c r="L427" s="10"/>
      <c r="M427" s="10"/>
      <c r="N427" s="10"/>
      <c r="O427" s="10"/>
      <c r="P427" s="10"/>
    </row>
    <row r="428" spans="2:16" x14ac:dyDescent="0.25">
      <c r="B428" s="10"/>
      <c r="C428" s="10"/>
      <c r="D428" s="10"/>
      <c r="E428" s="10"/>
      <c r="F428" s="40"/>
      <c r="G428" s="10"/>
      <c r="H428" s="16"/>
      <c r="I428" s="16"/>
      <c r="J428" s="16"/>
      <c r="K428" s="16"/>
      <c r="L428" s="10"/>
      <c r="M428" s="10"/>
      <c r="N428" s="10"/>
      <c r="O428" s="10"/>
      <c r="P428" s="10"/>
    </row>
    <row r="429" spans="2:16" x14ac:dyDescent="0.25">
      <c r="B429" s="10"/>
      <c r="C429" s="10"/>
      <c r="D429" s="10"/>
      <c r="E429" s="10"/>
      <c r="F429" s="40"/>
      <c r="G429" s="10"/>
      <c r="H429" s="16"/>
      <c r="I429" s="16"/>
      <c r="J429" s="16"/>
      <c r="K429" s="16"/>
      <c r="L429" s="10"/>
      <c r="M429" s="10"/>
      <c r="N429" s="10"/>
      <c r="O429" s="10"/>
      <c r="P429" s="10"/>
    </row>
    <row r="430" spans="2:16" x14ac:dyDescent="0.25">
      <c r="B430" s="10"/>
      <c r="C430" s="10"/>
      <c r="D430" s="10"/>
      <c r="E430" s="10"/>
      <c r="F430" s="40"/>
      <c r="G430" s="10"/>
      <c r="H430" s="16"/>
      <c r="I430" s="16"/>
      <c r="J430" s="16"/>
      <c r="K430" s="16"/>
      <c r="L430" s="10"/>
      <c r="M430" s="10"/>
      <c r="N430" s="10"/>
      <c r="O430" s="10"/>
      <c r="P430" s="10"/>
    </row>
    <row r="431" spans="2:16" x14ac:dyDescent="0.25">
      <c r="B431" s="10"/>
      <c r="C431" s="10"/>
      <c r="D431" s="10"/>
      <c r="E431" s="10"/>
      <c r="F431" s="40"/>
      <c r="G431" s="10"/>
      <c r="H431" s="16"/>
      <c r="I431" s="16"/>
      <c r="J431" s="16"/>
      <c r="K431" s="16"/>
      <c r="L431" s="10"/>
      <c r="M431" s="10"/>
      <c r="N431" s="10"/>
      <c r="O431" s="10"/>
      <c r="P431" s="10"/>
    </row>
    <row r="432" spans="2:16" x14ac:dyDescent="0.25">
      <c r="B432" s="10"/>
      <c r="C432" s="10"/>
      <c r="D432" s="10"/>
      <c r="E432" s="10"/>
      <c r="F432" s="40"/>
      <c r="G432" s="10"/>
      <c r="H432" s="16"/>
      <c r="I432" s="16"/>
      <c r="J432" s="16"/>
      <c r="K432" s="16"/>
      <c r="L432" s="10"/>
      <c r="M432" s="10"/>
      <c r="N432" s="10"/>
      <c r="O432" s="10"/>
      <c r="P432" s="10"/>
    </row>
    <row r="433" spans="2:16" x14ac:dyDescent="0.25">
      <c r="B433" s="10"/>
      <c r="C433" s="10"/>
      <c r="D433" s="10"/>
      <c r="E433" s="10"/>
      <c r="F433" s="40"/>
      <c r="G433" s="10"/>
      <c r="H433" s="16"/>
      <c r="I433" s="16"/>
      <c r="J433" s="16"/>
      <c r="K433" s="16"/>
      <c r="L433" s="10"/>
      <c r="M433" s="10"/>
      <c r="N433" s="10"/>
      <c r="O433" s="10"/>
      <c r="P433" s="10"/>
    </row>
    <row r="434" spans="2:16" x14ac:dyDescent="0.25">
      <c r="B434" s="10"/>
      <c r="C434" s="10"/>
      <c r="D434" s="10"/>
      <c r="E434" s="10"/>
      <c r="F434" s="40"/>
      <c r="G434" s="10"/>
      <c r="H434" s="16"/>
      <c r="I434" s="16"/>
      <c r="J434" s="16"/>
      <c r="K434" s="16"/>
      <c r="L434" s="10"/>
      <c r="M434" s="10"/>
      <c r="N434" s="10"/>
      <c r="O434" s="10"/>
      <c r="P434" s="10"/>
    </row>
    <row r="435" spans="2:16" x14ac:dyDescent="0.25">
      <c r="B435" s="10"/>
      <c r="C435" s="10"/>
      <c r="D435" s="10"/>
      <c r="E435" s="10"/>
      <c r="F435" s="40"/>
      <c r="G435" s="10"/>
      <c r="H435" s="16"/>
      <c r="I435" s="16"/>
      <c r="J435" s="16"/>
      <c r="K435" s="16"/>
      <c r="L435" s="10"/>
      <c r="M435" s="10"/>
      <c r="N435" s="10"/>
      <c r="O435" s="10"/>
      <c r="P435" s="10"/>
    </row>
    <row r="436" spans="2:16" x14ac:dyDescent="0.25">
      <c r="B436" s="10"/>
      <c r="C436" s="10"/>
      <c r="D436" s="10"/>
      <c r="E436" s="10"/>
      <c r="F436" s="40"/>
      <c r="G436" s="10"/>
      <c r="H436" s="16"/>
      <c r="I436" s="16"/>
      <c r="J436" s="16"/>
      <c r="K436" s="16"/>
      <c r="L436" s="10"/>
      <c r="M436" s="10"/>
      <c r="N436" s="10"/>
      <c r="O436" s="10"/>
      <c r="P436" s="10"/>
    </row>
    <row r="437" spans="2:16" x14ac:dyDescent="0.25">
      <c r="B437" s="10"/>
      <c r="C437" s="10"/>
      <c r="D437" s="10"/>
      <c r="E437" s="10"/>
      <c r="F437" s="40"/>
      <c r="G437" s="10"/>
      <c r="H437" s="16"/>
      <c r="I437" s="16"/>
      <c r="J437" s="16"/>
      <c r="K437" s="16"/>
      <c r="L437" s="10"/>
      <c r="M437" s="10"/>
      <c r="N437" s="10"/>
      <c r="O437" s="10"/>
      <c r="P437" s="10"/>
    </row>
    <row r="438" spans="2:16" x14ac:dyDescent="0.25">
      <c r="B438" s="10"/>
      <c r="C438" s="10"/>
      <c r="D438" s="10"/>
      <c r="E438" s="10"/>
      <c r="F438" s="40"/>
      <c r="G438" s="10"/>
      <c r="H438" s="16"/>
      <c r="I438" s="16"/>
      <c r="J438" s="16"/>
      <c r="K438" s="16"/>
      <c r="L438" s="10"/>
      <c r="M438" s="10"/>
      <c r="N438" s="10"/>
      <c r="O438" s="10"/>
      <c r="P438" s="10"/>
    </row>
    <row r="439" spans="2:16" x14ac:dyDescent="0.25">
      <c r="B439" s="10"/>
      <c r="C439" s="10"/>
      <c r="D439" s="10"/>
      <c r="E439" s="10"/>
      <c r="F439" s="40"/>
      <c r="G439" s="10"/>
      <c r="H439" s="16"/>
      <c r="I439" s="16"/>
      <c r="J439" s="16"/>
      <c r="K439" s="16"/>
      <c r="L439" s="10"/>
      <c r="M439" s="10"/>
      <c r="N439" s="10"/>
      <c r="O439" s="10"/>
      <c r="P439" s="10"/>
    </row>
    <row r="440" spans="2:16" x14ac:dyDescent="0.25">
      <c r="B440" s="10"/>
      <c r="C440" s="10"/>
      <c r="D440" s="10"/>
      <c r="E440" s="10"/>
      <c r="F440" s="40"/>
      <c r="G440" s="10"/>
      <c r="H440" s="16"/>
      <c r="I440" s="16"/>
      <c r="J440" s="16"/>
      <c r="K440" s="16"/>
      <c r="L440" s="10"/>
      <c r="M440" s="10"/>
      <c r="N440" s="10"/>
      <c r="O440" s="10"/>
      <c r="P440" s="10"/>
    </row>
    <row r="441" spans="2:16" x14ac:dyDescent="0.25">
      <c r="B441" s="10"/>
      <c r="C441" s="10"/>
      <c r="D441" s="10"/>
      <c r="E441" s="10"/>
      <c r="F441" s="40"/>
      <c r="G441" s="10"/>
      <c r="H441" s="16"/>
      <c r="I441" s="16"/>
      <c r="J441" s="16"/>
      <c r="K441" s="16"/>
      <c r="L441" s="10"/>
      <c r="M441" s="10"/>
      <c r="N441" s="10"/>
      <c r="O441" s="10"/>
      <c r="P441" s="10"/>
    </row>
    <row r="442" spans="2:16" x14ac:dyDescent="0.25">
      <c r="B442" s="10"/>
      <c r="C442" s="10"/>
      <c r="D442" s="10"/>
      <c r="E442" s="10"/>
      <c r="F442" s="40"/>
      <c r="G442" s="10"/>
      <c r="H442" s="16"/>
      <c r="I442" s="16"/>
      <c r="J442" s="16"/>
      <c r="K442" s="16"/>
      <c r="L442" s="10"/>
      <c r="M442" s="10"/>
      <c r="N442" s="10"/>
      <c r="O442" s="10"/>
      <c r="P442" s="10"/>
    </row>
    <row r="443" spans="2:16" x14ac:dyDescent="0.25">
      <c r="B443" s="10"/>
      <c r="C443" s="10"/>
      <c r="D443" s="10"/>
      <c r="E443" s="10"/>
      <c r="F443" s="40"/>
      <c r="G443" s="10"/>
      <c r="H443" s="16"/>
      <c r="I443" s="16"/>
      <c r="J443" s="16"/>
      <c r="K443" s="16"/>
      <c r="L443" s="10"/>
      <c r="M443" s="10"/>
      <c r="N443" s="10"/>
      <c r="O443" s="10"/>
      <c r="P443" s="10"/>
    </row>
    <row r="444" spans="2:16" x14ac:dyDescent="0.25">
      <c r="B444" s="10"/>
      <c r="C444" s="10"/>
      <c r="D444" s="10"/>
      <c r="E444" s="10"/>
      <c r="F444" s="40"/>
      <c r="G444" s="10"/>
      <c r="H444" s="16"/>
      <c r="I444" s="16"/>
      <c r="J444" s="16"/>
      <c r="K444" s="16"/>
      <c r="L444" s="10"/>
      <c r="M444" s="10"/>
      <c r="N444" s="10"/>
      <c r="O444" s="10"/>
      <c r="P444" s="10"/>
    </row>
    <row r="445" spans="2:16" x14ac:dyDescent="0.25">
      <c r="B445" s="10"/>
      <c r="C445" s="10"/>
      <c r="D445" s="10"/>
      <c r="E445" s="10"/>
      <c r="F445" s="40"/>
      <c r="G445" s="10"/>
      <c r="H445" s="16"/>
      <c r="I445" s="16"/>
      <c r="J445" s="16"/>
      <c r="K445" s="16"/>
      <c r="L445" s="10"/>
      <c r="M445" s="10"/>
      <c r="N445" s="10"/>
      <c r="O445" s="10"/>
      <c r="P445" s="10"/>
    </row>
    <row r="446" spans="2:16" x14ac:dyDescent="0.25">
      <c r="B446" s="10"/>
      <c r="C446" s="10"/>
      <c r="D446" s="10"/>
      <c r="E446" s="10"/>
      <c r="F446" s="40"/>
      <c r="G446" s="10"/>
      <c r="H446" s="16"/>
      <c r="I446" s="16"/>
      <c r="J446" s="16"/>
      <c r="K446" s="16"/>
      <c r="L446" s="10"/>
      <c r="M446" s="10"/>
      <c r="N446" s="10"/>
      <c r="O446" s="10"/>
      <c r="P446" s="10"/>
    </row>
    <row r="447" spans="2:16" x14ac:dyDescent="0.25">
      <c r="B447" s="10"/>
      <c r="C447" s="10"/>
      <c r="D447" s="10"/>
      <c r="E447" s="10"/>
      <c r="F447" s="40"/>
      <c r="G447" s="10"/>
      <c r="H447" s="16"/>
      <c r="I447" s="16"/>
      <c r="J447" s="16"/>
      <c r="K447" s="16"/>
      <c r="L447" s="10"/>
      <c r="M447" s="10"/>
      <c r="N447" s="10"/>
      <c r="O447" s="10"/>
      <c r="P447" s="10"/>
    </row>
    <row r="448" spans="2:16" x14ac:dyDescent="0.25">
      <c r="B448" s="10"/>
      <c r="C448" s="10"/>
      <c r="D448" s="10"/>
      <c r="E448" s="10"/>
      <c r="F448" s="40"/>
      <c r="G448" s="10"/>
      <c r="H448" s="16"/>
      <c r="I448" s="16"/>
      <c r="J448" s="16"/>
      <c r="K448" s="16"/>
      <c r="L448" s="10"/>
      <c r="M448" s="10"/>
      <c r="N448" s="10"/>
      <c r="O448" s="10"/>
      <c r="P448" s="10"/>
    </row>
    <row r="449" spans="2:16" x14ac:dyDescent="0.25">
      <c r="B449" s="10"/>
      <c r="C449" s="10"/>
      <c r="D449" s="10"/>
      <c r="E449" s="10"/>
      <c r="F449" s="40"/>
      <c r="G449" s="10"/>
      <c r="H449" s="16"/>
      <c r="I449" s="16"/>
      <c r="J449" s="16"/>
      <c r="K449" s="16"/>
      <c r="L449" s="10"/>
      <c r="M449" s="10"/>
      <c r="N449" s="10"/>
      <c r="O449" s="10"/>
      <c r="P449" s="10"/>
    </row>
    <row r="450" spans="2:16" x14ac:dyDescent="0.25">
      <c r="B450" s="10"/>
      <c r="C450" s="10"/>
      <c r="D450" s="10"/>
      <c r="E450" s="10"/>
      <c r="F450" s="40"/>
      <c r="G450" s="10"/>
      <c r="H450" s="16"/>
      <c r="I450" s="16"/>
      <c r="J450" s="16"/>
      <c r="K450" s="16"/>
      <c r="L450" s="10"/>
      <c r="M450" s="10"/>
      <c r="N450" s="10"/>
      <c r="O450" s="10"/>
      <c r="P450" s="10"/>
    </row>
    <row r="451" spans="2:16" x14ac:dyDescent="0.25">
      <c r="B451" s="10"/>
      <c r="C451" s="10"/>
      <c r="D451" s="10"/>
      <c r="E451" s="10"/>
      <c r="F451" s="40"/>
      <c r="G451" s="10"/>
      <c r="H451" s="16"/>
      <c r="I451" s="16"/>
      <c r="J451" s="16"/>
      <c r="K451" s="16"/>
      <c r="L451" s="10"/>
      <c r="M451" s="10"/>
      <c r="N451" s="10"/>
      <c r="O451" s="10"/>
      <c r="P451" s="10"/>
    </row>
    <row r="452" spans="2:16" x14ac:dyDescent="0.25">
      <c r="B452" s="10"/>
      <c r="C452" s="10"/>
      <c r="D452" s="10"/>
      <c r="E452" s="10"/>
      <c r="F452" s="40"/>
      <c r="G452" s="10"/>
      <c r="H452" s="16"/>
      <c r="I452" s="16"/>
      <c r="J452" s="16"/>
      <c r="K452" s="16"/>
      <c r="L452" s="10"/>
      <c r="M452" s="10"/>
      <c r="N452" s="10"/>
      <c r="O452" s="10"/>
      <c r="P452" s="10"/>
    </row>
    <row r="453" spans="2:16" x14ac:dyDescent="0.25">
      <c r="B453" s="10"/>
      <c r="C453" s="10"/>
      <c r="D453" s="10"/>
      <c r="E453" s="10"/>
      <c r="F453" s="40"/>
      <c r="G453" s="10"/>
      <c r="H453" s="16"/>
      <c r="I453" s="16"/>
      <c r="J453" s="16"/>
      <c r="K453" s="16"/>
      <c r="L453" s="10"/>
      <c r="M453" s="10"/>
      <c r="N453" s="10"/>
      <c r="O453" s="10"/>
      <c r="P453" s="10"/>
    </row>
    <row r="454" spans="2:16" x14ac:dyDescent="0.25">
      <c r="B454" s="10"/>
      <c r="C454" s="10"/>
      <c r="D454" s="10"/>
      <c r="E454" s="10"/>
      <c r="F454" s="40"/>
      <c r="G454" s="10"/>
      <c r="H454" s="16"/>
      <c r="I454" s="16"/>
      <c r="J454" s="16"/>
      <c r="K454" s="16"/>
      <c r="L454" s="10"/>
      <c r="M454" s="10"/>
      <c r="N454" s="10"/>
      <c r="O454" s="10"/>
      <c r="P454" s="10"/>
    </row>
    <row r="455" spans="2:16" x14ac:dyDescent="0.25">
      <c r="B455" s="10"/>
      <c r="C455" s="10"/>
      <c r="D455" s="10"/>
      <c r="E455" s="10"/>
      <c r="F455" s="40"/>
      <c r="G455" s="10"/>
      <c r="H455" s="16"/>
      <c r="I455" s="16"/>
      <c r="J455" s="16"/>
      <c r="K455" s="16"/>
      <c r="L455" s="10"/>
      <c r="M455" s="10"/>
      <c r="N455" s="10"/>
      <c r="O455" s="10"/>
      <c r="P455" s="10"/>
    </row>
    <row r="456" spans="2:16" x14ac:dyDescent="0.25">
      <c r="B456" s="10"/>
      <c r="C456" s="10"/>
      <c r="D456" s="10"/>
      <c r="E456" s="10"/>
      <c r="F456" s="40"/>
      <c r="G456" s="10"/>
      <c r="H456" s="16"/>
      <c r="I456" s="16"/>
      <c r="J456" s="16"/>
      <c r="K456" s="16"/>
      <c r="L456" s="10"/>
      <c r="M456" s="10"/>
      <c r="N456" s="10"/>
      <c r="O456" s="10"/>
      <c r="P456" s="10"/>
    </row>
    <row r="457" spans="2:16" x14ac:dyDescent="0.25">
      <c r="B457" s="10"/>
      <c r="C457" s="10"/>
      <c r="D457" s="10"/>
      <c r="E457" s="10"/>
      <c r="F457" s="40"/>
      <c r="G457" s="10"/>
      <c r="H457" s="16"/>
      <c r="I457" s="16"/>
      <c r="J457" s="16"/>
      <c r="K457" s="16"/>
      <c r="L457" s="10"/>
      <c r="M457" s="10"/>
      <c r="N457" s="10"/>
      <c r="O457" s="10"/>
      <c r="P457" s="10"/>
    </row>
    <row r="458" spans="2:16" x14ac:dyDescent="0.25">
      <c r="B458" s="10"/>
      <c r="C458" s="10"/>
      <c r="D458" s="10"/>
      <c r="E458" s="10"/>
      <c r="F458" s="40"/>
      <c r="G458" s="10"/>
      <c r="H458" s="16"/>
      <c r="I458" s="16"/>
      <c r="J458" s="16"/>
      <c r="K458" s="16"/>
      <c r="L458" s="10"/>
      <c r="M458" s="10"/>
      <c r="N458" s="10"/>
      <c r="O458" s="10"/>
      <c r="P458" s="10"/>
    </row>
    <row r="459" spans="2:16" x14ac:dyDescent="0.25">
      <c r="B459" s="10"/>
      <c r="C459" s="10"/>
      <c r="D459" s="10"/>
      <c r="E459" s="10"/>
      <c r="F459" s="40"/>
      <c r="G459" s="10"/>
      <c r="H459" s="16"/>
      <c r="I459" s="16"/>
      <c r="J459" s="16"/>
      <c r="K459" s="16"/>
      <c r="L459" s="10"/>
      <c r="M459" s="10"/>
      <c r="N459" s="10"/>
      <c r="O459" s="10"/>
      <c r="P459" s="10"/>
    </row>
    <row r="460" spans="2:16" x14ac:dyDescent="0.25">
      <c r="B460" s="10"/>
      <c r="C460" s="10"/>
      <c r="D460" s="10"/>
      <c r="E460" s="10"/>
      <c r="F460" s="40"/>
      <c r="G460" s="10"/>
      <c r="H460" s="16"/>
      <c r="I460" s="16"/>
      <c r="J460" s="16"/>
      <c r="K460" s="16"/>
      <c r="L460" s="10"/>
      <c r="M460" s="10"/>
      <c r="N460" s="10"/>
      <c r="O460" s="10"/>
      <c r="P460" s="10"/>
    </row>
    <row r="461" spans="2:16" x14ac:dyDescent="0.25">
      <c r="B461" s="10"/>
      <c r="C461" s="10"/>
      <c r="D461" s="10"/>
      <c r="E461" s="10"/>
      <c r="F461" s="40"/>
      <c r="G461" s="10"/>
      <c r="H461" s="16"/>
      <c r="I461" s="16"/>
      <c r="J461" s="16"/>
      <c r="K461" s="16"/>
      <c r="L461" s="10"/>
      <c r="M461" s="10"/>
      <c r="N461" s="10"/>
      <c r="O461" s="10"/>
      <c r="P461" s="10"/>
    </row>
    <row r="462" spans="2:16" x14ac:dyDescent="0.25">
      <c r="B462" s="10"/>
      <c r="C462" s="10"/>
      <c r="D462" s="10"/>
      <c r="E462" s="10"/>
      <c r="F462" s="40"/>
      <c r="G462" s="10"/>
      <c r="H462" s="16"/>
      <c r="I462" s="16"/>
      <c r="J462" s="16"/>
      <c r="K462" s="16"/>
      <c r="L462" s="10"/>
      <c r="M462" s="10"/>
      <c r="N462" s="10"/>
      <c r="O462" s="10"/>
      <c r="P462" s="10"/>
    </row>
    <row r="463" spans="2:16" x14ac:dyDescent="0.25">
      <c r="B463" s="10"/>
      <c r="C463" s="10"/>
      <c r="D463" s="10"/>
      <c r="E463" s="10"/>
      <c r="F463" s="40"/>
      <c r="G463" s="10"/>
      <c r="H463" s="16"/>
      <c r="I463" s="16"/>
      <c r="J463" s="16"/>
      <c r="K463" s="16"/>
      <c r="L463" s="10"/>
      <c r="M463" s="10"/>
      <c r="N463" s="10"/>
      <c r="O463" s="10"/>
      <c r="P463" s="10"/>
    </row>
    <row r="464" spans="2:16" x14ac:dyDescent="0.25">
      <c r="B464" s="10"/>
      <c r="C464" s="10"/>
      <c r="D464" s="10"/>
      <c r="E464" s="10"/>
      <c r="F464" s="40"/>
      <c r="G464" s="10"/>
      <c r="H464" s="16"/>
      <c r="I464" s="16"/>
      <c r="J464" s="16"/>
      <c r="K464" s="16"/>
      <c r="L464" s="10"/>
      <c r="M464" s="10"/>
      <c r="N464" s="10"/>
      <c r="O464" s="10"/>
      <c r="P464" s="10"/>
    </row>
    <row r="465" spans="2:16" x14ac:dyDescent="0.25">
      <c r="B465" s="10"/>
      <c r="C465" s="10"/>
      <c r="D465" s="10"/>
      <c r="E465" s="10"/>
      <c r="F465" s="40"/>
      <c r="G465" s="10"/>
      <c r="H465" s="16"/>
      <c r="I465" s="16"/>
      <c r="J465" s="16"/>
      <c r="K465" s="16"/>
      <c r="L465" s="10"/>
      <c r="M465" s="10"/>
      <c r="N465" s="10"/>
      <c r="O465" s="10"/>
      <c r="P465" s="10"/>
    </row>
    <row r="466" spans="2:16" x14ac:dyDescent="0.25">
      <c r="B466" s="10"/>
      <c r="C466" s="10"/>
      <c r="D466" s="10"/>
      <c r="E466" s="10"/>
      <c r="F466" s="40"/>
      <c r="G466" s="10"/>
      <c r="H466" s="16"/>
      <c r="I466" s="16"/>
      <c r="J466" s="16"/>
      <c r="K466" s="16"/>
      <c r="L466" s="10"/>
      <c r="M466" s="10"/>
      <c r="N466" s="10"/>
      <c r="O466" s="10"/>
      <c r="P466" s="10"/>
    </row>
    <row r="467" spans="2:16" x14ac:dyDescent="0.25">
      <c r="B467" s="10"/>
      <c r="C467" s="10"/>
      <c r="D467" s="10"/>
      <c r="E467" s="10"/>
      <c r="F467" s="40"/>
      <c r="G467" s="10"/>
      <c r="H467" s="16"/>
      <c r="I467" s="16"/>
      <c r="J467" s="16"/>
      <c r="K467" s="16"/>
      <c r="L467" s="10"/>
      <c r="M467" s="10"/>
      <c r="N467" s="10"/>
      <c r="O467" s="10"/>
      <c r="P467" s="10"/>
    </row>
    <row r="468" spans="2:16" x14ac:dyDescent="0.25">
      <c r="B468" s="10"/>
      <c r="C468" s="10"/>
      <c r="D468" s="10"/>
      <c r="E468" s="10"/>
      <c r="F468" s="40"/>
      <c r="G468" s="10"/>
      <c r="H468" s="16"/>
      <c r="I468" s="16"/>
      <c r="J468" s="16"/>
      <c r="K468" s="16"/>
      <c r="L468" s="10"/>
      <c r="M468" s="10"/>
      <c r="N468" s="10"/>
      <c r="O468" s="10"/>
      <c r="P468" s="10"/>
    </row>
    <row r="469" spans="2:16" x14ac:dyDescent="0.25">
      <c r="B469" s="10"/>
      <c r="C469" s="10"/>
      <c r="D469" s="10"/>
      <c r="E469" s="10"/>
      <c r="F469" s="40"/>
      <c r="G469" s="10"/>
      <c r="H469" s="16"/>
      <c r="I469" s="16"/>
      <c r="J469" s="16"/>
      <c r="K469" s="16"/>
      <c r="L469" s="10"/>
      <c r="M469" s="10"/>
      <c r="N469" s="10"/>
      <c r="O469" s="10"/>
      <c r="P469" s="10"/>
    </row>
    <row r="470" spans="2:16" x14ac:dyDescent="0.25">
      <c r="B470" s="10"/>
      <c r="C470" s="10"/>
      <c r="D470" s="10"/>
      <c r="E470" s="10"/>
      <c r="F470" s="40"/>
      <c r="G470" s="10"/>
      <c r="H470" s="16"/>
      <c r="I470" s="16"/>
      <c r="J470" s="16"/>
      <c r="K470" s="16"/>
      <c r="L470" s="10"/>
      <c r="M470" s="10"/>
      <c r="N470" s="10"/>
      <c r="O470" s="10"/>
      <c r="P470" s="10"/>
    </row>
    <row r="471" spans="2:16" x14ac:dyDescent="0.25">
      <c r="B471" s="10"/>
      <c r="C471" s="10"/>
      <c r="D471" s="10"/>
      <c r="E471" s="10"/>
      <c r="F471" s="40"/>
      <c r="G471" s="10"/>
      <c r="H471" s="16"/>
      <c r="I471" s="16"/>
      <c r="J471" s="16"/>
      <c r="K471" s="16"/>
      <c r="L471" s="10"/>
      <c r="M471" s="10"/>
      <c r="N471" s="10"/>
      <c r="O471" s="10"/>
      <c r="P471" s="10"/>
    </row>
    <row r="472" spans="2:16" x14ac:dyDescent="0.25">
      <c r="B472" s="10"/>
      <c r="C472" s="10"/>
      <c r="D472" s="10"/>
      <c r="E472" s="10"/>
      <c r="F472" s="40"/>
      <c r="G472" s="10"/>
      <c r="H472" s="16"/>
      <c r="I472" s="16"/>
      <c r="J472" s="16"/>
      <c r="K472" s="16"/>
      <c r="L472" s="10"/>
      <c r="M472" s="10"/>
      <c r="N472" s="10"/>
      <c r="O472" s="10"/>
      <c r="P472" s="10"/>
    </row>
    <row r="473" spans="2:16" x14ac:dyDescent="0.25">
      <c r="B473" s="10"/>
      <c r="C473" s="10"/>
      <c r="D473" s="10"/>
      <c r="E473" s="10"/>
      <c r="F473" s="40"/>
      <c r="G473" s="10"/>
      <c r="H473" s="16"/>
      <c r="I473" s="16"/>
      <c r="J473" s="16"/>
      <c r="K473" s="16"/>
      <c r="L473" s="10"/>
      <c r="M473" s="10"/>
      <c r="N473" s="10"/>
      <c r="O473" s="10"/>
      <c r="P473" s="10"/>
    </row>
    <row r="474" spans="2:16" x14ac:dyDescent="0.25">
      <c r="B474" s="10"/>
      <c r="C474" s="10"/>
      <c r="D474" s="10"/>
      <c r="E474" s="10"/>
      <c r="F474" s="40"/>
      <c r="G474" s="10"/>
      <c r="H474" s="16"/>
      <c r="I474" s="16"/>
      <c r="J474" s="16"/>
      <c r="K474" s="16"/>
      <c r="L474" s="10"/>
      <c r="M474" s="10"/>
      <c r="N474" s="10"/>
      <c r="O474" s="10"/>
      <c r="P474" s="10"/>
    </row>
    <row r="475" spans="2:16" x14ac:dyDescent="0.25">
      <c r="B475" s="10"/>
      <c r="C475" s="10"/>
      <c r="D475" s="10"/>
      <c r="E475" s="10"/>
      <c r="F475" s="40"/>
      <c r="G475" s="10"/>
      <c r="H475" s="16"/>
      <c r="I475" s="16"/>
      <c r="J475" s="16"/>
      <c r="K475" s="16"/>
      <c r="L475" s="10"/>
      <c r="M475" s="10"/>
      <c r="N475" s="10"/>
      <c r="O475" s="10"/>
      <c r="P475" s="10"/>
    </row>
    <row r="476" spans="2:16" x14ac:dyDescent="0.25">
      <c r="B476" s="10"/>
      <c r="C476" s="10"/>
      <c r="D476" s="10"/>
      <c r="E476" s="10"/>
      <c r="F476" s="40"/>
      <c r="G476" s="10"/>
      <c r="H476" s="16"/>
      <c r="I476" s="16"/>
      <c r="J476" s="16"/>
      <c r="K476" s="16"/>
      <c r="L476" s="10"/>
      <c r="M476" s="10"/>
      <c r="N476" s="10"/>
      <c r="O476" s="10"/>
      <c r="P476" s="10"/>
    </row>
    <row r="477" spans="2:16" x14ac:dyDescent="0.25">
      <c r="B477" s="10"/>
      <c r="C477" s="10"/>
      <c r="D477" s="10"/>
      <c r="E477" s="10"/>
      <c r="F477" s="40"/>
      <c r="G477" s="10"/>
      <c r="H477" s="16"/>
      <c r="I477" s="16"/>
      <c r="J477" s="16"/>
      <c r="K477" s="16"/>
      <c r="L477" s="10"/>
      <c r="M477" s="10"/>
      <c r="N477" s="10"/>
      <c r="O477" s="10"/>
      <c r="P477" s="10"/>
    </row>
    <row r="478" spans="2:16" x14ac:dyDescent="0.25">
      <c r="B478" s="10"/>
      <c r="C478" s="10"/>
      <c r="D478" s="10"/>
      <c r="E478" s="10"/>
      <c r="F478" s="40"/>
      <c r="G478" s="10"/>
      <c r="H478" s="16"/>
      <c r="I478" s="16"/>
      <c r="J478" s="16"/>
      <c r="K478" s="16"/>
      <c r="L478" s="10"/>
      <c r="M478" s="10"/>
      <c r="N478" s="10"/>
      <c r="O478" s="10"/>
      <c r="P478" s="10"/>
    </row>
    <row r="479" spans="2:16" x14ac:dyDescent="0.25">
      <c r="B479" s="10"/>
      <c r="C479" s="10"/>
      <c r="D479" s="10"/>
      <c r="E479" s="10"/>
      <c r="F479" s="40"/>
      <c r="G479" s="10"/>
      <c r="H479" s="16"/>
      <c r="I479" s="16"/>
      <c r="J479" s="16"/>
      <c r="K479" s="16"/>
      <c r="L479" s="10"/>
      <c r="M479" s="10"/>
      <c r="N479" s="10"/>
      <c r="O479" s="10"/>
      <c r="P479" s="10"/>
    </row>
    <row r="480" spans="2:16" x14ac:dyDescent="0.25">
      <c r="B480" s="10"/>
      <c r="C480" s="10"/>
      <c r="D480" s="10"/>
      <c r="E480" s="10"/>
      <c r="F480" s="40"/>
      <c r="G480" s="10"/>
      <c r="H480" s="16"/>
      <c r="I480" s="16"/>
      <c r="J480" s="16"/>
      <c r="K480" s="16"/>
      <c r="L480" s="10"/>
      <c r="M480" s="10"/>
      <c r="N480" s="10"/>
      <c r="O480" s="10"/>
      <c r="P480" s="10"/>
    </row>
    <row r="481" spans="2:16" x14ac:dyDescent="0.25">
      <c r="B481" s="10"/>
      <c r="C481" s="10"/>
      <c r="D481" s="10"/>
      <c r="E481" s="10"/>
      <c r="F481" s="40"/>
      <c r="G481" s="10"/>
      <c r="H481" s="16"/>
      <c r="I481" s="16"/>
      <c r="J481" s="16"/>
      <c r="K481" s="16"/>
      <c r="L481" s="10"/>
      <c r="M481" s="10"/>
      <c r="N481" s="10"/>
      <c r="O481" s="10"/>
      <c r="P481" s="10"/>
    </row>
    <row r="482" spans="2:16" x14ac:dyDescent="0.25">
      <c r="B482" s="10"/>
      <c r="C482" s="10"/>
      <c r="D482" s="10"/>
      <c r="E482" s="10"/>
      <c r="F482" s="40"/>
      <c r="G482" s="10"/>
      <c r="H482" s="16"/>
      <c r="I482" s="16"/>
      <c r="J482" s="16"/>
      <c r="K482" s="16"/>
      <c r="L482" s="10"/>
      <c r="M482" s="10"/>
      <c r="N482" s="10"/>
      <c r="O482" s="10"/>
      <c r="P482" s="10"/>
    </row>
    <row r="483" spans="2:16" x14ac:dyDescent="0.25">
      <c r="B483" s="10"/>
      <c r="C483" s="10"/>
      <c r="D483" s="10"/>
      <c r="E483" s="10"/>
      <c r="F483" s="40"/>
      <c r="G483" s="10"/>
      <c r="H483" s="16"/>
      <c r="I483" s="16"/>
      <c r="J483" s="16"/>
      <c r="K483" s="16"/>
      <c r="L483" s="10"/>
      <c r="M483" s="10"/>
      <c r="N483" s="10"/>
      <c r="O483" s="10"/>
      <c r="P483" s="10"/>
    </row>
    <row r="484" spans="2:16" x14ac:dyDescent="0.25">
      <c r="B484" s="10"/>
      <c r="C484" s="10"/>
      <c r="D484" s="10"/>
      <c r="E484" s="10"/>
      <c r="F484" s="40"/>
      <c r="G484" s="10"/>
      <c r="H484" s="16"/>
      <c r="I484" s="16"/>
      <c r="J484" s="16"/>
      <c r="K484" s="16"/>
      <c r="L484" s="10"/>
      <c r="M484" s="10"/>
      <c r="N484" s="10"/>
      <c r="O484" s="10"/>
      <c r="P484" s="10"/>
    </row>
    <row r="485" spans="2:16" x14ac:dyDescent="0.25">
      <c r="B485" s="10"/>
      <c r="C485" s="10"/>
      <c r="D485" s="10"/>
      <c r="E485" s="10"/>
      <c r="F485" s="40"/>
      <c r="G485" s="10"/>
      <c r="H485" s="16"/>
      <c r="I485" s="16"/>
      <c r="J485" s="16"/>
      <c r="K485" s="16"/>
      <c r="L485" s="10"/>
      <c r="M485" s="10"/>
      <c r="N485" s="10"/>
      <c r="O485" s="10"/>
      <c r="P485" s="10"/>
    </row>
    <row r="486" spans="2:16" x14ac:dyDescent="0.25">
      <c r="B486" s="10"/>
      <c r="C486" s="10"/>
      <c r="D486" s="10"/>
      <c r="E486" s="10"/>
      <c r="F486" s="40"/>
      <c r="G486" s="10"/>
      <c r="H486" s="16"/>
      <c r="I486" s="16"/>
      <c r="J486" s="16"/>
      <c r="K486" s="16"/>
      <c r="L486" s="10"/>
      <c r="M486" s="10"/>
      <c r="N486" s="10"/>
      <c r="O486" s="10"/>
      <c r="P486" s="10"/>
    </row>
    <row r="487" spans="2:16" x14ac:dyDescent="0.25">
      <c r="B487" s="10"/>
      <c r="C487" s="10"/>
      <c r="D487" s="10"/>
      <c r="E487" s="10"/>
      <c r="F487" s="40"/>
      <c r="G487" s="10"/>
      <c r="H487" s="16"/>
      <c r="I487" s="16"/>
      <c r="J487" s="16"/>
      <c r="K487" s="16"/>
      <c r="L487" s="10"/>
      <c r="M487" s="10"/>
      <c r="N487" s="10"/>
      <c r="O487" s="10"/>
      <c r="P487" s="10"/>
    </row>
    <row r="488" spans="2:16" x14ac:dyDescent="0.25">
      <c r="B488" s="10"/>
      <c r="C488" s="10"/>
      <c r="D488" s="10"/>
      <c r="E488" s="10"/>
      <c r="F488" s="40"/>
      <c r="G488" s="10"/>
      <c r="H488" s="16"/>
      <c r="I488" s="16"/>
      <c r="J488" s="16"/>
      <c r="K488" s="16"/>
      <c r="L488" s="10"/>
      <c r="M488" s="10"/>
      <c r="N488" s="10"/>
      <c r="O488" s="10"/>
      <c r="P488" s="10"/>
    </row>
    <row r="489" spans="2:16" x14ac:dyDescent="0.25">
      <c r="B489" s="10"/>
      <c r="C489" s="10"/>
      <c r="D489" s="10"/>
      <c r="E489" s="10"/>
      <c r="F489" s="40"/>
      <c r="G489" s="10"/>
      <c r="H489" s="16"/>
      <c r="I489" s="16"/>
      <c r="J489" s="16"/>
      <c r="K489" s="16"/>
      <c r="L489" s="10"/>
      <c r="M489" s="10"/>
      <c r="N489" s="10"/>
      <c r="O489" s="10"/>
      <c r="P489" s="10"/>
    </row>
    <row r="490" spans="2:16" x14ac:dyDescent="0.25">
      <c r="B490" s="10"/>
      <c r="C490" s="10"/>
      <c r="D490" s="10"/>
      <c r="E490" s="10"/>
      <c r="F490" s="40"/>
      <c r="G490" s="10"/>
      <c r="H490" s="16"/>
      <c r="I490" s="16"/>
      <c r="J490" s="16"/>
      <c r="K490" s="16"/>
      <c r="L490" s="10"/>
      <c r="M490" s="10"/>
      <c r="N490" s="10"/>
      <c r="O490" s="10"/>
      <c r="P490" s="10"/>
    </row>
    <row r="491" spans="2:16" x14ac:dyDescent="0.25">
      <c r="B491" s="10"/>
      <c r="C491" s="10"/>
      <c r="D491" s="10"/>
      <c r="E491" s="10"/>
      <c r="F491" s="40"/>
      <c r="G491" s="10"/>
      <c r="H491" s="16"/>
      <c r="I491" s="16"/>
      <c r="J491" s="16"/>
      <c r="K491" s="16"/>
      <c r="L491" s="10"/>
      <c r="M491" s="10"/>
      <c r="N491" s="10"/>
      <c r="O491" s="10"/>
      <c r="P491" s="10"/>
    </row>
    <row r="492" spans="2:16" x14ac:dyDescent="0.25">
      <c r="B492" s="10"/>
      <c r="C492" s="10"/>
      <c r="D492" s="10"/>
      <c r="E492" s="10"/>
      <c r="F492" s="40"/>
      <c r="G492" s="10"/>
      <c r="H492" s="16"/>
      <c r="I492" s="16"/>
      <c r="J492" s="16"/>
      <c r="K492" s="16"/>
      <c r="L492" s="10"/>
      <c r="M492" s="10"/>
      <c r="N492" s="10"/>
      <c r="O492" s="10"/>
      <c r="P492" s="10"/>
    </row>
    <row r="493" spans="2:16" x14ac:dyDescent="0.25">
      <c r="B493" s="10"/>
      <c r="C493" s="10"/>
      <c r="D493" s="10"/>
      <c r="E493" s="10"/>
      <c r="F493" s="40"/>
      <c r="G493" s="10"/>
      <c r="H493" s="16"/>
      <c r="I493" s="16"/>
      <c r="J493" s="16"/>
      <c r="K493" s="16"/>
      <c r="L493" s="10"/>
      <c r="M493" s="10"/>
      <c r="N493" s="10"/>
      <c r="O493" s="10"/>
      <c r="P493" s="10"/>
    </row>
    <row r="494" spans="2:16" x14ac:dyDescent="0.25">
      <c r="B494" s="10"/>
      <c r="C494" s="10"/>
      <c r="D494" s="10"/>
      <c r="E494" s="10"/>
      <c r="F494" s="40"/>
      <c r="G494" s="10"/>
      <c r="H494" s="16"/>
      <c r="I494" s="16"/>
      <c r="J494" s="16"/>
      <c r="K494" s="16"/>
      <c r="L494" s="10"/>
      <c r="M494" s="10"/>
      <c r="N494" s="10"/>
      <c r="O494" s="10"/>
      <c r="P494" s="10"/>
    </row>
    <row r="495" spans="2:16" x14ac:dyDescent="0.25">
      <c r="B495" s="10"/>
      <c r="C495" s="10"/>
      <c r="D495" s="10"/>
      <c r="E495" s="10"/>
      <c r="F495" s="40"/>
      <c r="G495" s="10"/>
      <c r="H495" s="16"/>
      <c r="I495" s="16"/>
      <c r="J495" s="16"/>
      <c r="K495" s="16"/>
      <c r="L495" s="10"/>
      <c r="M495" s="10"/>
      <c r="N495" s="10"/>
      <c r="O495" s="10"/>
      <c r="P495" s="10"/>
    </row>
    <row r="496" spans="2:16" x14ac:dyDescent="0.25">
      <c r="B496" s="10"/>
      <c r="C496" s="10"/>
      <c r="D496" s="10"/>
      <c r="E496" s="10"/>
      <c r="F496" s="40"/>
      <c r="G496" s="10"/>
      <c r="H496" s="16"/>
      <c r="I496" s="16"/>
      <c r="J496" s="16"/>
      <c r="K496" s="16"/>
      <c r="L496" s="10"/>
      <c r="M496" s="10"/>
      <c r="N496" s="10"/>
      <c r="O496" s="10"/>
      <c r="P496" s="10"/>
    </row>
    <row r="497" spans="2:16" x14ac:dyDescent="0.25">
      <c r="B497" s="10"/>
      <c r="C497" s="10"/>
      <c r="D497" s="10"/>
      <c r="E497" s="10"/>
      <c r="F497" s="40"/>
      <c r="G497" s="10"/>
      <c r="H497" s="16"/>
      <c r="I497" s="16"/>
      <c r="J497" s="16"/>
      <c r="K497" s="16"/>
      <c r="L497" s="10"/>
      <c r="M497" s="10"/>
      <c r="N497" s="10"/>
      <c r="O497" s="10"/>
      <c r="P497" s="10"/>
    </row>
    <row r="498" spans="2:16" x14ac:dyDescent="0.25">
      <c r="B498" s="10"/>
      <c r="C498" s="10"/>
      <c r="D498" s="10"/>
      <c r="E498" s="10"/>
      <c r="F498" s="40"/>
      <c r="G498" s="10"/>
      <c r="H498" s="16"/>
      <c r="I498" s="16"/>
      <c r="J498" s="16"/>
      <c r="K498" s="16"/>
      <c r="L498" s="10"/>
      <c r="M498" s="10"/>
      <c r="N498" s="10"/>
      <c r="O498" s="10"/>
      <c r="P498" s="10"/>
    </row>
    <row r="499" spans="2:16" x14ac:dyDescent="0.25">
      <c r="B499" s="10"/>
      <c r="C499" s="10"/>
      <c r="D499" s="10"/>
      <c r="E499" s="10"/>
      <c r="F499" s="40"/>
      <c r="G499" s="10"/>
      <c r="H499" s="16"/>
      <c r="I499" s="16"/>
      <c r="J499" s="16"/>
      <c r="K499" s="16"/>
      <c r="L499" s="10"/>
      <c r="M499" s="10"/>
      <c r="N499" s="10"/>
      <c r="O499" s="10"/>
      <c r="P499" s="10"/>
    </row>
    <row r="500" spans="2:16" x14ac:dyDescent="0.25">
      <c r="B500" s="10"/>
      <c r="C500" s="10"/>
      <c r="D500" s="10"/>
      <c r="E500" s="10"/>
      <c r="F500" s="40"/>
      <c r="G500" s="10"/>
      <c r="H500" s="16"/>
      <c r="I500" s="16"/>
      <c r="J500" s="16"/>
      <c r="K500" s="16"/>
      <c r="L500" s="10"/>
      <c r="M500" s="10"/>
      <c r="N500" s="10"/>
      <c r="O500" s="10"/>
      <c r="P500" s="10"/>
    </row>
    <row r="501" spans="2:16" x14ac:dyDescent="0.25">
      <c r="B501" s="10"/>
      <c r="C501" s="10"/>
      <c r="D501" s="10"/>
      <c r="E501" s="10"/>
      <c r="F501" s="40"/>
      <c r="G501" s="10"/>
      <c r="H501" s="16"/>
      <c r="I501" s="16"/>
      <c r="J501" s="16"/>
      <c r="K501" s="16"/>
      <c r="L501" s="10"/>
      <c r="M501" s="10"/>
      <c r="N501" s="10"/>
      <c r="O501" s="10"/>
      <c r="P501" s="10"/>
    </row>
    <row r="502" spans="2:16" x14ac:dyDescent="0.25">
      <c r="B502" s="10"/>
      <c r="C502" s="10"/>
      <c r="D502" s="10"/>
      <c r="E502" s="10"/>
      <c r="F502" s="40"/>
      <c r="G502" s="10"/>
      <c r="H502" s="16"/>
      <c r="I502" s="16"/>
      <c r="J502" s="16"/>
      <c r="K502" s="16"/>
      <c r="L502" s="10"/>
      <c r="M502" s="10"/>
      <c r="N502" s="10"/>
      <c r="O502" s="10"/>
      <c r="P502" s="10"/>
    </row>
    <row r="503" spans="2:16" x14ac:dyDescent="0.25">
      <c r="B503" s="10"/>
      <c r="C503" s="10"/>
      <c r="D503" s="10"/>
      <c r="E503" s="10"/>
      <c r="F503" s="40"/>
      <c r="G503" s="10"/>
      <c r="H503" s="16"/>
      <c r="I503" s="16"/>
      <c r="J503" s="16"/>
      <c r="K503" s="16"/>
      <c r="L503" s="10"/>
      <c r="M503" s="10"/>
      <c r="N503" s="10"/>
      <c r="O503" s="10"/>
      <c r="P503" s="10"/>
    </row>
    <row r="504" spans="2:16" x14ac:dyDescent="0.25">
      <c r="B504" s="10"/>
      <c r="C504" s="10"/>
      <c r="D504" s="10"/>
      <c r="E504" s="10"/>
      <c r="F504" s="40"/>
      <c r="G504" s="10"/>
      <c r="H504" s="16"/>
      <c r="I504" s="16"/>
      <c r="J504" s="16"/>
      <c r="K504" s="16"/>
      <c r="L504" s="10"/>
      <c r="M504" s="10"/>
      <c r="N504" s="10"/>
      <c r="O504" s="10"/>
      <c r="P504" s="10"/>
    </row>
    <row r="505" spans="2:16" x14ac:dyDescent="0.25">
      <c r="B505" s="10"/>
      <c r="C505" s="10"/>
      <c r="D505" s="10"/>
      <c r="E505" s="10"/>
      <c r="F505" s="40"/>
      <c r="G505" s="10"/>
      <c r="H505" s="16"/>
      <c r="I505" s="16"/>
      <c r="J505" s="16"/>
      <c r="K505" s="16"/>
      <c r="L505" s="10"/>
      <c r="M505" s="10"/>
      <c r="N505" s="10"/>
      <c r="O505" s="10"/>
      <c r="P505" s="10"/>
    </row>
    <row r="506" spans="2:16" x14ac:dyDescent="0.25">
      <c r="B506" s="10"/>
      <c r="C506" s="10"/>
      <c r="D506" s="10"/>
      <c r="E506" s="10"/>
      <c r="F506" s="40"/>
      <c r="G506" s="10"/>
      <c r="H506" s="16"/>
      <c r="I506" s="16"/>
      <c r="J506" s="16"/>
      <c r="K506" s="16"/>
      <c r="L506" s="10"/>
      <c r="M506" s="10"/>
      <c r="N506" s="10"/>
      <c r="O506" s="10"/>
      <c r="P506" s="10"/>
    </row>
    <row r="507" spans="2:16" x14ac:dyDescent="0.25">
      <c r="B507" s="10"/>
      <c r="C507" s="10"/>
      <c r="D507" s="10"/>
      <c r="E507" s="10"/>
      <c r="F507" s="40"/>
      <c r="G507" s="10"/>
      <c r="H507" s="16"/>
      <c r="I507" s="16"/>
      <c r="J507" s="16"/>
      <c r="K507" s="16"/>
      <c r="L507" s="10"/>
      <c r="M507" s="10"/>
      <c r="N507" s="10"/>
      <c r="O507" s="10"/>
      <c r="P507" s="10"/>
    </row>
    <row r="508" spans="2:16" x14ac:dyDescent="0.25">
      <c r="B508" s="10"/>
      <c r="C508" s="10"/>
      <c r="D508" s="10"/>
      <c r="E508" s="10"/>
      <c r="F508" s="40"/>
      <c r="G508" s="10"/>
      <c r="H508" s="16"/>
      <c r="I508" s="16"/>
      <c r="J508" s="16"/>
      <c r="K508" s="16"/>
      <c r="L508" s="10"/>
      <c r="M508" s="10"/>
      <c r="N508" s="10"/>
      <c r="O508" s="10"/>
      <c r="P508" s="10"/>
    </row>
    <row r="509" spans="2:16" x14ac:dyDescent="0.25">
      <c r="B509" s="10"/>
      <c r="C509" s="10"/>
      <c r="D509" s="10"/>
      <c r="E509" s="10"/>
      <c r="F509" s="40"/>
      <c r="G509" s="10"/>
      <c r="H509" s="16"/>
      <c r="I509" s="16"/>
      <c r="J509" s="16"/>
      <c r="K509" s="16"/>
      <c r="L509" s="10"/>
      <c r="M509" s="10"/>
      <c r="N509" s="10"/>
      <c r="O509" s="10"/>
      <c r="P509" s="10"/>
    </row>
    <row r="510" spans="2:16" x14ac:dyDescent="0.25">
      <c r="B510" s="10"/>
      <c r="C510" s="10"/>
      <c r="D510" s="10"/>
      <c r="E510" s="10"/>
      <c r="F510" s="40"/>
      <c r="G510" s="10"/>
      <c r="H510" s="16"/>
      <c r="I510" s="16"/>
      <c r="J510" s="16"/>
      <c r="K510" s="16"/>
      <c r="L510" s="10"/>
      <c r="M510" s="10"/>
      <c r="N510" s="10"/>
      <c r="O510" s="10"/>
      <c r="P510" s="10"/>
    </row>
    <row r="511" spans="2:16" x14ac:dyDescent="0.25">
      <c r="B511" s="10"/>
      <c r="C511" s="10"/>
      <c r="D511" s="10"/>
      <c r="E511" s="10"/>
      <c r="F511" s="40"/>
      <c r="G511" s="10"/>
      <c r="H511" s="16"/>
      <c r="I511" s="16"/>
      <c r="J511" s="16"/>
      <c r="K511" s="16"/>
      <c r="L511" s="10"/>
      <c r="M511" s="10"/>
      <c r="N511" s="10"/>
      <c r="O511" s="10"/>
      <c r="P511" s="10"/>
    </row>
    <row r="512" spans="2:16" x14ac:dyDescent="0.25">
      <c r="B512" s="10"/>
      <c r="C512" s="10"/>
      <c r="D512" s="10"/>
      <c r="E512" s="10"/>
      <c r="F512" s="40"/>
      <c r="G512" s="10"/>
      <c r="H512" s="16"/>
      <c r="I512" s="16"/>
      <c r="J512" s="16"/>
      <c r="K512" s="16"/>
      <c r="L512" s="10"/>
      <c r="M512" s="10"/>
      <c r="N512" s="10"/>
      <c r="O512" s="10"/>
      <c r="P512" s="10"/>
    </row>
    <row r="513" spans="2:16" x14ac:dyDescent="0.25">
      <c r="B513" s="10"/>
      <c r="C513" s="10"/>
      <c r="D513" s="10"/>
      <c r="E513" s="10"/>
      <c r="F513" s="40"/>
      <c r="G513" s="10"/>
      <c r="H513" s="16"/>
      <c r="I513" s="16"/>
      <c r="J513" s="16"/>
      <c r="K513" s="16"/>
      <c r="L513" s="10"/>
      <c r="M513" s="10"/>
      <c r="N513" s="10"/>
      <c r="O513" s="10"/>
      <c r="P513" s="10"/>
    </row>
    <row r="514" spans="2:16" x14ac:dyDescent="0.25">
      <c r="B514" s="10"/>
      <c r="C514" s="10"/>
      <c r="D514" s="10"/>
      <c r="E514" s="10"/>
      <c r="F514" s="40"/>
      <c r="G514" s="10"/>
      <c r="H514" s="16"/>
      <c r="I514" s="16"/>
      <c r="J514" s="16"/>
      <c r="K514" s="16"/>
      <c r="L514" s="10"/>
      <c r="M514" s="10"/>
      <c r="N514" s="10"/>
      <c r="O514" s="10"/>
      <c r="P514" s="10"/>
    </row>
    <row r="515" spans="2:16" x14ac:dyDescent="0.25">
      <c r="B515" s="10"/>
      <c r="C515" s="10"/>
      <c r="D515" s="10"/>
      <c r="E515" s="10"/>
      <c r="F515" s="40"/>
      <c r="G515" s="10"/>
      <c r="H515" s="16"/>
      <c r="I515" s="16"/>
      <c r="J515" s="16"/>
      <c r="K515" s="16"/>
      <c r="L515" s="10"/>
      <c r="M515" s="10"/>
      <c r="N515" s="10"/>
      <c r="O515" s="10"/>
      <c r="P515" s="10"/>
    </row>
    <row r="516" spans="2:16" x14ac:dyDescent="0.25">
      <c r="B516" s="10"/>
      <c r="C516" s="10"/>
      <c r="D516" s="10"/>
      <c r="E516" s="10"/>
      <c r="F516" s="40"/>
      <c r="G516" s="10"/>
      <c r="H516" s="16"/>
      <c r="I516" s="16"/>
      <c r="J516" s="16"/>
      <c r="K516" s="16"/>
      <c r="L516" s="10"/>
      <c r="M516" s="10"/>
      <c r="N516" s="10"/>
      <c r="O516" s="10"/>
      <c r="P516" s="10"/>
    </row>
    <row r="517" spans="2:16" x14ac:dyDescent="0.25">
      <c r="B517" s="10"/>
      <c r="C517" s="10"/>
      <c r="D517" s="10"/>
      <c r="E517" s="10"/>
      <c r="F517" s="40"/>
      <c r="G517" s="10"/>
      <c r="H517" s="16"/>
      <c r="I517" s="16"/>
      <c r="J517" s="16"/>
      <c r="K517" s="16"/>
      <c r="L517" s="10"/>
      <c r="M517" s="10"/>
      <c r="N517" s="10"/>
      <c r="O517" s="10"/>
      <c r="P517" s="10"/>
    </row>
    <row r="518" spans="2:16" x14ac:dyDescent="0.25">
      <c r="B518" s="10"/>
      <c r="C518" s="10"/>
      <c r="D518" s="10"/>
      <c r="E518" s="10"/>
      <c r="F518" s="40"/>
      <c r="G518" s="10"/>
      <c r="H518" s="16"/>
      <c r="I518" s="16"/>
      <c r="J518" s="16"/>
      <c r="K518" s="16"/>
      <c r="L518" s="10"/>
      <c r="M518" s="10"/>
      <c r="N518" s="10"/>
      <c r="O518" s="10"/>
      <c r="P518" s="10"/>
    </row>
    <row r="519" spans="2:16" x14ac:dyDescent="0.25">
      <c r="B519" s="10"/>
      <c r="C519" s="10"/>
      <c r="D519" s="10"/>
      <c r="E519" s="10"/>
      <c r="F519" s="40"/>
      <c r="G519" s="10"/>
      <c r="H519" s="16"/>
      <c r="I519" s="16"/>
      <c r="J519" s="16"/>
      <c r="K519" s="16"/>
      <c r="L519" s="10"/>
      <c r="M519" s="10"/>
      <c r="N519" s="10"/>
      <c r="O519" s="10"/>
      <c r="P519" s="10"/>
    </row>
    <row r="520" spans="2:16" x14ac:dyDescent="0.25">
      <c r="B520" s="10"/>
      <c r="C520" s="10"/>
      <c r="D520" s="10"/>
      <c r="E520" s="10"/>
      <c r="F520" s="40"/>
      <c r="G520" s="10"/>
      <c r="H520" s="16"/>
      <c r="I520" s="16"/>
      <c r="J520" s="16"/>
      <c r="K520" s="16"/>
      <c r="L520" s="10"/>
      <c r="M520" s="10"/>
      <c r="N520" s="10"/>
      <c r="O520" s="10"/>
      <c r="P520" s="10"/>
    </row>
    <row r="521" spans="2:16" x14ac:dyDescent="0.25">
      <c r="B521" s="10"/>
      <c r="C521" s="10"/>
      <c r="D521" s="10"/>
      <c r="E521" s="10"/>
      <c r="F521" s="40"/>
      <c r="G521" s="10"/>
      <c r="H521" s="16"/>
      <c r="I521" s="16"/>
      <c r="J521" s="16"/>
      <c r="K521" s="16"/>
      <c r="L521" s="10"/>
      <c r="M521" s="10"/>
      <c r="N521" s="10"/>
      <c r="O521" s="10"/>
      <c r="P521" s="10"/>
    </row>
    <row r="522" spans="2:16" x14ac:dyDescent="0.25">
      <c r="B522" s="10"/>
      <c r="C522" s="10"/>
      <c r="D522" s="10"/>
      <c r="E522" s="10"/>
      <c r="F522" s="40"/>
      <c r="G522" s="10"/>
      <c r="H522" s="16"/>
      <c r="I522" s="16"/>
      <c r="J522" s="16"/>
      <c r="K522" s="16"/>
      <c r="L522" s="10"/>
      <c r="M522" s="10"/>
      <c r="N522" s="10"/>
      <c r="O522" s="10"/>
      <c r="P522" s="10"/>
    </row>
    <row r="523" spans="2:16" x14ac:dyDescent="0.25">
      <c r="B523" s="10"/>
      <c r="C523" s="10"/>
      <c r="D523" s="10"/>
      <c r="E523" s="10"/>
      <c r="F523" s="40"/>
      <c r="G523" s="10"/>
      <c r="H523" s="16"/>
      <c r="I523" s="16"/>
      <c r="J523" s="16"/>
      <c r="K523" s="16"/>
      <c r="L523" s="10"/>
      <c r="M523" s="10"/>
      <c r="N523" s="10"/>
      <c r="O523" s="10"/>
      <c r="P523" s="10"/>
    </row>
    <row r="524" spans="2:16" x14ac:dyDescent="0.25">
      <c r="B524" s="10"/>
      <c r="C524" s="10"/>
      <c r="D524" s="10"/>
      <c r="E524" s="10"/>
      <c r="F524" s="40"/>
      <c r="G524" s="10"/>
      <c r="H524" s="16"/>
      <c r="I524" s="16"/>
      <c r="J524" s="16"/>
      <c r="K524" s="16"/>
      <c r="L524" s="10"/>
      <c r="M524" s="10"/>
      <c r="N524" s="10"/>
      <c r="O524" s="10"/>
      <c r="P524" s="10"/>
    </row>
    <row r="525" spans="2:16" x14ac:dyDescent="0.25">
      <c r="B525" s="10"/>
      <c r="C525" s="10"/>
      <c r="D525" s="10"/>
      <c r="E525" s="10"/>
      <c r="F525" s="40"/>
      <c r="G525" s="10"/>
      <c r="H525" s="16"/>
      <c r="I525" s="16"/>
      <c r="J525" s="16"/>
      <c r="K525" s="16"/>
      <c r="L525" s="10"/>
      <c r="M525" s="10"/>
      <c r="N525" s="10"/>
      <c r="O525" s="10"/>
      <c r="P525" s="10"/>
    </row>
    <row r="526" spans="2:16" x14ac:dyDescent="0.25">
      <c r="B526" s="10"/>
      <c r="C526" s="10"/>
      <c r="D526" s="10"/>
      <c r="E526" s="10"/>
      <c r="F526" s="40"/>
      <c r="G526" s="10"/>
      <c r="H526" s="16"/>
      <c r="I526" s="16"/>
      <c r="J526" s="16"/>
      <c r="K526" s="16"/>
      <c r="L526" s="10"/>
      <c r="M526" s="10"/>
      <c r="N526" s="10"/>
      <c r="O526" s="10"/>
      <c r="P526" s="10"/>
    </row>
    <row r="527" spans="2:16" x14ac:dyDescent="0.25">
      <c r="B527" s="10"/>
      <c r="C527" s="10"/>
      <c r="D527" s="10"/>
      <c r="E527" s="10"/>
      <c r="F527" s="40"/>
      <c r="G527" s="10"/>
      <c r="H527" s="16"/>
      <c r="I527" s="16"/>
      <c r="J527" s="16"/>
      <c r="K527" s="16"/>
      <c r="L527" s="10"/>
      <c r="M527" s="10"/>
      <c r="N527" s="10"/>
      <c r="O527" s="10"/>
      <c r="P527" s="10"/>
    </row>
    <row r="528" spans="2:16" x14ac:dyDescent="0.25">
      <c r="B528" s="10"/>
      <c r="C528" s="10"/>
      <c r="D528" s="10"/>
      <c r="E528" s="10"/>
      <c r="F528" s="40"/>
      <c r="G528" s="10"/>
      <c r="H528" s="16"/>
      <c r="I528" s="16"/>
      <c r="J528" s="16"/>
      <c r="K528" s="16"/>
      <c r="L528" s="10"/>
      <c r="M528" s="10"/>
      <c r="N528" s="10"/>
      <c r="O528" s="10"/>
      <c r="P528" s="10"/>
    </row>
    <row r="529" spans="2:16" x14ac:dyDescent="0.25">
      <c r="B529" s="10"/>
      <c r="C529" s="10"/>
      <c r="D529" s="10"/>
      <c r="E529" s="10"/>
      <c r="F529" s="40"/>
      <c r="G529" s="10"/>
      <c r="H529" s="16"/>
      <c r="I529" s="16"/>
      <c r="J529" s="16"/>
      <c r="K529" s="16"/>
      <c r="L529" s="10"/>
      <c r="M529" s="10"/>
      <c r="N529" s="10"/>
      <c r="O529" s="10"/>
      <c r="P529" s="10"/>
    </row>
    <row r="530" spans="2:16" x14ac:dyDescent="0.25">
      <c r="B530" s="10"/>
      <c r="C530" s="10"/>
      <c r="D530" s="10"/>
      <c r="E530" s="10"/>
      <c r="F530" s="40"/>
      <c r="G530" s="10"/>
      <c r="H530" s="16"/>
      <c r="I530" s="16"/>
      <c r="J530" s="16"/>
      <c r="K530" s="16"/>
      <c r="L530" s="10"/>
      <c r="M530" s="10"/>
      <c r="N530" s="10"/>
      <c r="O530" s="10"/>
      <c r="P530" s="10"/>
    </row>
    <row r="531" spans="2:16" x14ac:dyDescent="0.25">
      <c r="B531" s="10"/>
      <c r="C531" s="10"/>
      <c r="D531" s="10"/>
      <c r="E531" s="10"/>
      <c r="F531" s="40"/>
      <c r="G531" s="10"/>
      <c r="H531" s="16"/>
      <c r="I531" s="16"/>
      <c r="J531" s="16"/>
      <c r="K531" s="16"/>
      <c r="L531" s="10"/>
      <c r="M531" s="10"/>
      <c r="N531" s="10"/>
      <c r="O531" s="10"/>
      <c r="P531" s="10"/>
    </row>
    <row r="532" spans="2:16" x14ac:dyDescent="0.25">
      <c r="B532" s="10"/>
      <c r="C532" s="10"/>
      <c r="D532" s="10"/>
      <c r="E532" s="10"/>
      <c r="F532" s="40"/>
      <c r="G532" s="10"/>
      <c r="H532" s="16"/>
      <c r="I532" s="16"/>
      <c r="J532" s="16"/>
      <c r="K532" s="16"/>
      <c r="L532" s="10"/>
      <c r="M532" s="10"/>
      <c r="N532" s="10"/>
      <c r="O532" s="10"/>
      <c r="P532" s="10"/>
    </row>
    <row r="533" spans="2:16" x14ac:dyDescent="0.25">
      <c r="B533" s="10"/>
      <c r="C533" s="10"/>
      <c r="D533" s="10"/>
      <c r="E533" s="10"/>
      <c r="F533" s="40"/>
      <c r="G533" s="10"/>
      <c r="H533" s="16"/>
      <c r="I533" s="16"/>
      <c r="J533" s="16"/>
      <c r="K533" s="16"/>
      <c r="L533" s="10"/>
      <c r="M533" s="10"/>
      <c r="N533" s="10"/>
      <c r="O533" s="10"/>
      <c r="P533" s="10"/>
    </row>
    <row r="534" spans="2:16" x14ac:dyDescent="0.25">
      <c r="B534" s="10"/>
      <c r="C534" s="10"/>
      <c r="D534" s="10"/>
      <c r="E534" s="10"/>
      <c r="F534" s="40"/>
      <c r="G534" s="10"/>
      <c r="H534" s="16"/>
      <c r="I534" s="16"/>
      <c r="J534" s="16"/>
      <c r="K534" s="16"/>
      <c r="L534" s="10"/>
      <c r="M534" s="10"/>
      <c r="N534" s="10"/>
      <c r="O534" s="10"/>
      <c r="P534" s="10"/>
    </row>
    <row r="535" spans="2:16" x14ac:dyDescent="0.25">
      <c r="B535" s="10"/>
      <c r="C535" s="10"/>
      <c r="D535" s="10"/>
      <c r="E535" s="10"/>
      <c r="F535" s="40"/>
      <c r="G535" s="10"/>
      <c r="H535" s="16"/>
      <c r="I535" s="16"/>
      <c r="J535" s="16"/>
      <c r="K535" s="16"/>
      <c r="L535" s="10"/>
      <c r="M535" s="10"/>
      <c r="N535" s="10"/>
      <c r="O535" s="10"/>
      <c r="P535" s="10"/>
    </row>
    <row r="536" spans="2:16" x14ac:dyDescent="0.25">
      <c r="B536" s="10"/>
      <c r="C536" s="10"/>
      <c r="D536" s="10"/>
      <c r="E536" s="10"/>
      <c r="F536" s="40"/>
      <c r="G536" s="10"/>
      <c r="H536" s="16"/>
      <c r="I536" s="16"/>
      <c r="J536" s="16"/>
      <c r="K536" s="16"/>
      <c r="L536" s="10"/>
      <c r="M536" s="10"/>
      <c r="N536" s="10"/>
      <c r="O536" s="10"/>
      <c r="P536" s="10"/>
    </row>
    <row r="537" spans="2:16" x14ac:dyDescent="0.25">
      <c r="B537" s="10"/>
      <c r="C537" s="10"/>
      <c r="D537" s="10"/>
      <c r="E537" s="10"/>
      <c r="F537" s="40"/>
      <c r="G537" s="10"/>
      <c r="H537" s="16"/>
      <c r="I537" s="16"/>
      <c r="J537" s="16"/>
      <c r="K537" s="16"/>
      <c r="L537" s="10"/>
      <c r="M537" s="10"/>
      <c r="N537" s="10"/>
      <c r="O537" s="10"/>
      <c r="P537" s="10"/>
    </row>
  </sheetData>
  <sheetProtection algorithmName="SHA-512" hashValue="mDmqzWrl8aQNKBdW32ok0HUebrwCcd3F8/7ZnKfqwtmA31gyIU44fFMdUtOgWfm+yel1JseCsaKjX+WBEOleFw==" saltValue="rxwrtfcSLCqTxeGq/BF0KA==" spinCount="100000" sheet="1" formatCells="0" formatColumns="0" formatRows="0" insertColumns="0" insertRows="0" insertHyperlinks="0" deleteColumns="0" deleteRows="0" sort="0" autoFilter="0" pivotTables="0"/>
  <mergeCells count="21">
    <mergeCell ref="K4:O4"/>
    <mergeCell ref="B4:I4"/>
    <mergeCell ref="B18:O18"/>
    <mergeCell ref="D6:D7"/>
    <mergeCell ref="D8:D9"/>
    <mergeCell ref="D10:D11"/>
    <mergeCell ref="D12:D13"/>
    <mergeCell ref="D14:D16"/>
    <mergeCell ref="E14:E16"/>
    <mergeCell ref="E12:E13"/>
    <mergeCell ref="E10:E11"/>
    <mergeCell ref="E8:E9"/>
    <mergeCell ref="E6:E7"/>
    <mergeCell ref="K6:K7"/>
    <mergeCell ref="K8:K9"/>
    <mergeCell ref="B6:B16"/>
    <mergeCell ref="D5:F5"/>
    <mergeCell ref="K10:K11"/>
    <mergeCell ref="K12:K13"/>
    <mergeCell ref="K14:K16"/>
    <mergeCell ref="K5:L5"/>
  </mergeCells>
  <hyperlinks>
    <hyperlink ref="B31" r:id="rId1" xr:uid="{10FA8260-0661-4B95-A3BB-C6AAA38E16EB}"/>
  </hyperlinks>
  <pageMargins left="0.23622047244094491" right="0.23622047244094491" top="0.6692913385826772" bottom="0.35433070866141736" header="0.31496062992125984" footer="7.874015748031496E-2"/>
  <pageSetup paperSize="9" scale="62" orientation="landscape" r:id="rId2"/>
  <headerFooter scaleWithDoc="0">
    <oddHeader>&amp;L&amp;"-,Vet"&amp;14Matrix zzp-starttarieven film- en AV-productie - december 2024</oddHeader>
    <oddFooter>Pagina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33CF0-3A62-0D4F-8CAA-7F72FCB58AA4}">
  <sheetPr>
    <pageSetUpPr fitToPage="1"/>
  </sheetPr>
  <dimension ref="A1:BQ437"/>
  <sheetViews>
    <sheetView zoomScaleNormal="100" workbookViewId="0"/>
  </sheetViews>
  <sheetFormatPr defaultColWidth="7.42578125" defaultRowHeight="15" x14ac:dyDescent="0.25"/>
  <cols>
    <col min="1" max="2" width="1.5703125" style="92" customWidth="1"/>
    <col min="3" max="3" width="143.140625" style="92" customWidth="1"/>
    <col min="4" max="4" width="7.42578125" style="92"/>
    <col min="5" max="5" width="1.5703125" style="92" customWidth="1"/>
    <col min="6" max="61" width="7.42578125" style="17"/>
    <col min="62" max="16384" width="7.42578125" style="92"/>
  </cols>
  <sheetData>
    <row r="1" spans="1:32" s="91" customFormat="1" ht="31.7" customHeight="1" x14ac:dyDescent="0.25">
      <c r="A1" s="108"/>
      <c r="B1" s="108"/>
      <c r="C1" s="336" t="s">
        <v>156</v>
      </c>
      <c r="D1" s="336"/>
      <c r="E1" s="336"/>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ht="13.35" customHeight="1" thickBot="1" x14ac:dyDescent="0.3">
      <c r="A2" s="17"/>
      <c r="B2" s="17"/>
      <c r="C2" s="101"/>
      <c r="D2" s="17"/>
      <c r="E2" s="17"/>
    </row>
    <row r="3" spans="1:32" ht="8.1" customHeight="1" x14ac:dyDescent="0.25">
      <c r="A3" s="17"/>
      <c r="B3" s="113"/>
      <c r="C3" s="114"/>
      <c r="D3" s="115"/>
      <c r="E3" s="100"/>
    </row>
    <row r="4" spans="1:32" ht="89.45" customHeight="1" x14ac:dyDescent="0.25">
      <c r="A4" s="17"/>
      <c r="B4" s="116"/>
      <c r="C4" s="352" t="s">
        <v>41</v>
      </c>
      <c r="D4" s="352"/>
      <c r="E4" s="100"/>
    </row>
    <row r="5" spans="1:32" ht="14.45" customHeight="1" x14ac:dyDescent="0.25">
      <c r="A5" s="17"/>
      <c r="B5" s="116"/>
      <c r="C5" s="344"/>
      <c r="D5" s="344"/>
      <c r="E5" s="100"/>
    </row>
    <row r="6" spans="1:32" ht="88.5" customHeight="1" x14ac:dyDescent="0.25">
      <c r="A6" s="17"/>
      <c r="B6" s="116"/>
      <c r="C6" s="337" t="s">
        <v>42</v>
      </c>
      <c r="D6" s="337"/>
      <c r="E6" s="100"/>
    </row>
    <row r="7" spans="1:32" ht="14.45" customHeight="1" x14ac:dyDescent="0.25">
      <c r="A7" s="17"/>
      <c r="B7" s="116"/>
      <c r="C7" s="344"/>
      <c r="D7" s="344"/>
      <c r="E7" s="100"/>
    </row>
    <row r="8" spans="1:32" ht="75" customHeight="1" x14ac:dyDescent="0.25">
      <c r="A8" s="17"/>
      <c r="B8" s="116"/>
      <c r="C8" s="273" t="s">
        <v>154</v>
      </c>
      <c r="D8" s="111"/>
      <c r="E8" s="100"/>
    </row>
    <row r="9" spans="1:32" ht="14.25" customHeight="1" x14ac:dyDescent="0.25">
      <c r="A9" s="17"/>
      <c r="B9" s="116"/>
      <c r="C9" s="344"/>
      <c r="D9" s="344"/>
      <c r="E9" s="100"/>
    </row>
    <row r="10" spans="1:32" ht="96.75" customHeight="1" x14ac:dyDescent="0.25">
      <c r="A10" s="17"/>
      <c r="B10" s="116"/>
      <c r="C10" s="338" t="s">
        <v>43</v>
      </c>
      <c r="D10" s="339"/>
      <c r="E10" s="100"/>
    </row>
    <row r="11" spans="1:32" ht="14.45" customHeight="1" x14ac:dyDescent="0.25">
      <c r="A11" s="17"/>
      <c r="B11" s="116"/>
      <c r="C11" s="95"/>
      <c r="D11" s="112"/>
      <c r="E11" s="100"/>
    </row>
    <row r="12" spans="1:32" ht="31.5" customHeight="1" x14ac:dyDescent="0.25">
      <c r="A12" s="17"/>
      <c r="B12" s="116"/>
      <c r="C12" s="350" t="s">
        <v>44</v>
      </c>
      <c r="D12" s="351"/>
      <c r="E12" s="100"/>
    </row>
    <row r="13" spans="1:32" ht="14.45" customHeight="1" x14ac:dyDescent="0.25">
      <c r="A13" s="17"/>
      <c r="B13" s="116"/>
      <c r="C13" s="345"/>
      <c r="D13" s="343"/>
      <c r="E13" s="100"/>
    </row>
    <row r="14" spans="1:32" ht="45.95" customHeight="1" x14ac:dyDescent="0.25">
      <c r="A14" s="17"/>
      <c r="B14" s="116"/>
      <c r="C14" s="348" t="s">
        <v>45</v>
      </c>
      <c r="D14" s="349"/>
      <c r="E14" s="100"/>
    </row>
    <row r="15" spans="1:32" ht="14.45" customHeight="1" x14ac:dyDescent="0.25">
      <c r="A15" s="17"/>
      <c r="B15" s="116"/>
      <c r="C15" s="345"/>
      <c r="D15" s="343"/>
      <c r="E15" s="100"/>
    </row>
    <row r="16" spans="1:32" ht="68.650000000000006" customHeight="1" x14ac:dyDescent="0.25">
      <c r="A16" s="17"/>
      <c r="B16" s="116"/>
      <c r="C16" s="342" t="s">
        <v>46</v>
      </c>
      <c r="D16" s="343"/>
      <c r="E16" s="100"/>
    </row>
    <row r="17" spans="1:69" ht="14.45" customHeight="1" x14ac:dyDescent="0.25">
      <c r="A17" s="17"/>
      <c r="B17" s="116"/>
      <c r="C17" s="345"/>
      <c r="D17" s="343"/>
      <c r="E17" s="100"/>
    </row>
    <row r="18" spans="1:69" ht="113.25" customHeight="1" x14ac:dyDescent="0.25">
      <c r="A18" s="17"/>
      <c r="B18" s="116"/>
      <c r="C18" s="346" t="s">
        <v>144</v>
      </c>
      <c r="D18" s="347"/>
      <c r="E18" s="100"/>
    </row>
    <row r="19" spans="1:69" ht="14.45" customHeight="1" x14ac:dyDescent="0.25">
      <c r="A19" s="17"/>
      <c r="B19" s="116"/>
      <c r="C19" s="39"/>
      <c r="D19" s="39"/>
      <c r="E19" s="100"/>
    </row>
    <row r="20" spans="1:69" ht="95.1" customHeight="1" thickBot="1" x14ac:dyDescent="0.3">
      <c r="A20" s="124"/>
      <c r="B20" s="117"/>
      <c r="C20" s="340" t="s">
        <v>47</v>
      </c>
      <c r="D20" s="341"/>
      <c r="E20" s="118"/>
    </row>
    <row r="21" spans="1:69" s="17" customFormat="1" x14ac:dyDescent="0.25"/>
    <row r="22" spans="1:69" customFormat="1" x14ac:dyDescent="0.25">
      <c r="A22" s="10"/>
      <c r="B22" s="11"/>
      <c r="C22" s="18" t="s">
        <v>48</v>
      </c>
      <c r="D22" s="10"/>
      <c r="E22" s="10"/>
      <c r="F22" s="40"/>
      <c r="G22" s="10"/>
      <c r="H22" s="16"/>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row>
    <row r="23" spans="1:69" customFormat="1" x14ac:dyDescent="0.25">
      <c r="A23" s="10"/>
      <c r="B23" s="11"/>
      <c r="C23" s="289" t="s">
        <v>39</v>
      </c>
      <c r="D23" s="10"/>
      <c r="E23" s="10"/>
      <c r="F23" s="40"/>
      <c r="G23" s="10"/>
      <c r="H23" s="16"/>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row>
    <row r="24" spans="1:69" customFormat="1" x14ac:dyDescent="0.25">
      <c r="A24" s="10"/>
      <c r="B24" s="96"/>
      <c r="C24" s="290" t="s">
        <v>40</v>
      </c>
      <c r="D24" s="97"/>
      <c r="E24" s="97"/>
      <c r="F24" s="98"/>
      <c r="G24" s="97"/>
      <c r="H24" s="99"/>
      <c r="I24" s="97"/>
      <c r="J24" s="97"/>
      <c r="K24" s="97"/>
      <c r="L24" s="97"/>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row>
    <row r="25" spans="1:69" customFormat="1" x14ac:dyDescent="0.25">
      <c r="A25" s="10"/>
      <c r="B25" s="96"/>
      <c r="C25" s="97"/>
      <c r="D25" s="97"/>
      <c r="E25" s="97"/>
      <c r="F25" s="98"/>
      <c r="G25" s="97"/>
      <c r="H25" s="99"/>
      <c r="I25" s="97"/>
      <c r="J25" s="97"/>
      <c r="K25" s="97"/>
      <c r="L25" s="97"/>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row>
    <row r="26" spans="1:69" customFormat="1" ht="30" x14ac:dyDescent="0.25">
      <c r="A26" s="10"/>
      <c r="B26" s="96"/>
      <c r="C26" s="36" t="s">
        <v>49</v>
      </c>
      <c r="D26" s="97"/>
      <c r="E26" s="97"/>
      <c r="F26" s="98"/>
      <c r="G26" s="97"/>
      <c r="H26" s="99"/>
      <c r="I26" s="97"/>
      <c r="J26" s="97"/>
      <c r="K26" s="97"/>
      <c r="L26" s="97"/>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row>
    <row r="27" spans="1:69" customFormat="1" x14ac:dyDescent="0.25">
      <c r="A27" s="10"/>
      <c r="B27" s="96"/>
      <c r="C27" s="288" t="s">
        <v>50</v>
      </c>
      <c r="D27" s="97"/>
      <c r="E27" s="97"/>
      <c r="F27" s="98"/>
      <c r="G27" s="97"/>
      <c r="H27" s="99"/>
      <c r="I27" s="97"/>
      <c r="J27" s="97"/>
      <c r="K27" s="97"/>
      <c r="L27" s="97"/>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row>
    <row r="28" spans="1:69" s="17" customFormat="1" x14ac:dyDescent="0.25">
      <c r="C28" s="287" t="s">
        <v>51</v>
      </c>
    </row>
    <row r="29" spans="1:69" s="17" customFormat="1" x14ac:dyDescent="0.25"/>
    <row r="30" spans="1:69" customFormat="1" ht="61.35" customHeight="1" x14ac:dyDescent="0.25">
      <c r="A30" s="109"/>
      <c r="B30" s="109"/>
      <c r="C30" s="109"/>
      <c r="D30" s="109"/>
      <c r="E30" s="109"/>
      <c r="F30" s="40"/>
      <c r="G30" s="40"/>
      <c r="H30" s="40"/>
      <c r="I30" s="40"/>
      <c r="J30" s="40"/>
      <c r="K30" s="40"/>
      <c r="L30" s="40"/>
      <c r="M30" s="40"/>
      <c r="N30" s="40"/>
      <c r="O30" s="40"/>
      <c r="P30" s="40"/>
      <c r="Q30" s="119"/>
      <c r="R30" s="10"/>
      <c r="S30" s="10"/>
      <c r="T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row>
    <row r="31" spans="1:69" s="17" customFormat="1" x14ac:dyDescent="0.25"/>
    <row r="32" spans="1:69" s="17" customFormat="1" x14ac:dyDescent="0.25"/>
    <row r="33" s="17" customFormat="1" x14ac:dyDescent="0.25"/>
    <row r="34" s="17" customFormat="1" x14ac:dyDescent="0.25"/>
    <row r="35" s="17" customFormat="1" x14ac:dyDescent="0.25"/>
    <row r="36" s="17" customFormat="1" x14ac:dyDescent="0.25"/>
    <row r="37" s="17" customFormat="1" x14ac:dyDescent="0.25"/>
    <row r="38" s="17" customFormat="1" x14ac:dyDescent="0.25"/>
    <row r="39" s="17" customFormat="1" x14ac:dyDescent="0.25"/>
    <row r="40" s="17" customFormat="1" x14ac:dyDescent="0.25"/>
    <row r="41" s="17" customFormat="1" x14ac:dyDescent="0.25"/>
    <row r="42" s="17" customFormat="1" x14ac:dyDescent="0.25"/>
    <row r="43" s="17" customFormat="1" x14ac:dyDescent="0.25"/>
    <row r="44" s="17" customFormat="1" x14ac:dyDescent="0.25"/>
    <row r="45" s="17" customFormat="1" x14ac:dyDescent="0.25"/>
    <row r="46" s="17" customFormat="1" x14ac:dyDescent="0.25"/>
    <row r="47" s="17" customFormat="1" x14ac:dyDescent="0.25"/>
    <row r="48" s="17" customFormat="1" x14ac:dyDescent="0.25"/>
    <row r="49" s="17" customFormat="1" x14ac:dyDescent="0.25"/>
    <row r="50" s="17" customFormat="1" x14ac:dyDescent="0.25"/>
    <row r="51" s="17" customFormat="1" x14ac:dyDescent="0.25"/>
    <row r="52" s="17" customFormat="1" x14ac:dyDescent="0.25"/>
    <row r="53" s="17" customFormat="1" x14ac:dyDescent="0.25"/>
    <row r="54" s="17" customFormat="1" x14ac:dyDescent="0.25"/>
    <row r="55" s="17" customFormat="1" x14ac:dyDescent="0.25"/>
    <row r="56" s="17" customFormat="1" x14ac:dyDescent="0.25"/>
    <row r="57" s="17" customFormat="1" x14ac:dyDescent="0.25"/>
    <row r="58" s="17" customFormat="1" x14ac:dyDescent="0.25"/>
    <row r="59" s="17" customFormat="1" x14ac:dyDescent="0.25"/>
    <row r="60" s="17" customFormat="1" x14ac:dyDescent="0.25"/>
    <row r="61" s="17" customFormat="1" x14ac:dyDescent="0.25"/>
    <row r="62" s="17" customFormat="1" x14ac:dyDescent="0.25"/>
    <row r="63" s="17" customFormat="1" x14ac:dyDescent="0.25"/>
    <row r="64" s="17" customFormat="1" x14ac:dyDescent="0.25"/>
    <row r="65" s="17" customFormat="1" x14ac:dyDescent="0.25"/>
    <row r="66" s="17" customFormat="1" x14ac:dyDescent="0.25"/>
    <row r="67" s="17" customFormat="1" x14ac:dyDescent="0.25"/>
    <row r="68" s="17" customFormat="1" x14ac:dyDescent="0.25"/>
    <row r="69" s="17" customFormat="1" x14ac:dyDescent="0.25"/>
    <row r="70" s="17" customFormat="1" x14ac:dyDescent="0.25"/>
    <row r="71" s="17" customFormat="1" x14ac:dyDescent="0.25"/>
    <row r="72" s="17" customFormat="1" x14ac:dyDescent="0.25"/>
    <row r="73" s="17" customFormat="1" x14ac:dyDescent="0.25"/>
    <row r="74" s="17" customFormat="1" x14ac:dyDescent="0.25"/>
    <row r="75" s="17" customFormat="1" x14ac:dyDescent="0.25"/>
    <row r="76" s="17" customFormat="1" x14ac:dyDescent="0.25"/>
    <row r="77" s="17" customFormat="1" x14ac:dyDescent="0.25"/>
    <row r="78" s="17" customFormat="1" x14ac:dyDescent="0.25"/>
    <row r="79" s="17" customFormat="1" x14ac:dyDescent="0.25"/>
    <row r="80" s="17" customFormat="1" x14ac:dyDescent="0.25"/>
    <row r="81" s="17" customFormat="1" x14ac:dyDescent="0.25"/>
    <row r="82" s="17" customFormat="1" x14ac:dyDescent="0.25"/>
    <row r="83" s="17" customFormat="1" x14ac:dyDescent="0.25"/>
    <row r="84" s="17" customFormat="1" x14ac:dyDescent="0.25"/>
    <row r="85" s="17" customFormat="1" x14ac:dyDescent="0.25"/>
    <row r="86" s="17" customFormat="1" x14ac:dyDescent="0.25"/>
    <row r="87" s="17" customFormat="1" x14ac:dyDescent="0.25"/>
    <row r="88" s="17" customFormat="1" x14ac:dyDescent="0.25"/>
    <row r="89" s="17" customFormat="1" x14ac:dyDescent="0.25"/>
    <row r="90" s="17" customFormat="1" x14ac:dyDescent="0.25"/>
    <row r="91" s="17" customFormat="1" x14ac:dyDescent="0.25"/>
    <row r="92" s="17" customFormat="1" x14ac:dyDescent="0.25"/>
    <row r="93" s="17" customFormat="1" x14ac:dyDescent="0.25"/>
    <row r="94" s="17" customFormat="1" x14ac:dyDescent="0.25"/>
    <row r="95" s="17" customFormat="1" x14ac:dyDescent="0.25"/>
    <row r="96" s="17" customFormat="1" x14ac:dyDescent="0.25"/>
    <row r="97" s="17" customFormat="1" x14ac:dyDescent="0.25"/>
    <row r="98" s="17" customFormat="1" x14ac:dyDescent="0.25"/>
    <row r="99" s="17" customFormat="1" x14ac:dyDescent="0.25"/>
    <row r="100" s="17" customFormat="1" x14ac:dyDescent="0.25"/>
    <row r="101" s="17" customFormat="1" x14ac:dyDescent="0.25"/>
    <row r="102" s="17" customFormat="1" x14ac:dyDescent="0.25"/>
    <row r="103" s="17" customFormat="1" x14ac:dyDescent="0.25"/>
    <row r="104" s="17" customFormat="1" x14ac:dyDescent="0.25"/>
    <row r="105" s="17" customFormat="1" x14ac:dyDescent="0.25"/>
    <row r="106" s="17" customFormat="1" x14ac:dyDescent="0.25"/>
    <row r="107" s="17" customFormat="1" x14ac:dyDescent="0.25"/>
    <row r="108" s="17" customFormat="1" x14ac:dyDescent="0.25"/>
    <row r="109" s="17" customFormat="1" x14ac:dyDescent="0.25"/>
    <row r="110" s="17" customFormat="1" x14ac:dyDescent="0.25"/>
    <row r="111" s="17" customFormat="1" x14ac:dyDescent="0.25"/>
    <row r="112" s="17" customFormat="1" x14ac:dyDescent="0.25"/>
    <row r="113" s="17" customFormat="1" x14ac:dyDescent="0.25"/>
    <row r="114" s="17" customFormat="1" x14ac:dyDescent="0.25"/>
    <row r="115" s="17" customFormat="1" x14ac:dyDescent="0.25"/>
    <row r="116" s="17" customFormat="1" x14ac:dyDescent="0.25"/>
    <row r="117" s="17" customFormat="1" x14ac:dyDescent="0.25"/>
    <row r="118" s="17" customFormat="1" x14ac:dyDescent="0.25"/>
    <row r="119" s="17" customFormat="1" x14ac:dyDescent="0.25"/>
    <row r="120" s="17" customFormat="1" x14ac:dyDescent="0.25"/>
    <row r="121" s="17" customFormat="1" x14ac:dyDescent="0.25"/>
    <row r="122" s="17" customFormat="1" x14ac:dyDescent="0.25"/>
    <row r="123" s="17" customFormat="1" x14ac:dyDescent="0.25"/>
    <row r="124" s="17" customFormat="1" x14ac:dyDescent="0.25"/>
    <row r="125" s="17" customFormat="1" x14ac:dyDescent="0.25"/>
    <row r="126" s="17" customFormat="1" x14ac:dyDescent="0.25"/>
    <row r="127" s="17" customFormat="1" x14ac:dyDescent="0.25"/>
    <row r="128" s="17" customFormat="1" x14ac:dyDescent="0.25"/>
    <row r="129" s="17" customFormat="1" x14ac:dyDescent="0.25"/>
    <row r="130" s="17" customFormat="1" x14ac:dyDescent="0.25"/>
    <row r="131" s="17" customFormat="1" x14ac:dyDescent="0.25"/>
    <row r="132" s="17" customFormat="1" x14ac:dyDescent="0.25"/>
    <row r="133" s="17" customFormat="1" x14ac:dyDescent="0.25"/>
    <row r="134" s="17" customFormat="1" x14ac:dyDescent="0.25"/>
    <row r="135" s="17" customFormat="1" x14ac:dyDescent="0.25"/>
    <row r="136" s="17" customFormat="1" x14ac:dyDescent="0.25"/>
    <row r="137" s="17" customFormat="1" x14ac:dyDescent="0.25"/>
    <row r="138" s="17" customFormat="1" x14ac:dyDescent="0.25"/>
    <row r="139" s="17" customFormat="1" x14ac:dyDescent="0.25"/>
    <row r="140" s="17" customFormat="1" x14ac:dyDescent="0.25"/>
    <row r="141" s="17" customFormat="1" x14ac:dyDescent="0.25"/>
    <row r="142" s="17" customFormat="1" x14ac:dyDescent="0.25"/>
    <row r="143" s="17" customFormat="1" x14ac:dyDescent="0.25"/>
    <row r="144" s="17" customFormat="1" x14ac:dyDescent="0.25"/>
    <row r="145" s="17" customFormat="1" x14ac:dyDescent="0.25"/>
    <row r="146" s="17" customFormat="1" x14ac:dyDescent="0.25"/>
    <row r="147" s="17" customFormat="1" x14ac:dyDescent="0.25"/>
    <row r="148" s="17" customFormat="1" x14ac:dyDescent="0.25"/>
    <row r="149" s="17" customFormat="1" x14ac:dyDescent="0.25"/>
    <row r="150" s="17" customFormat="1" x14ac:dyDescent="0.25"/>
    <row r="151" s="17" customFormat="1" x14ac:dyDescent="0.25"/>
    <row r="152" s="17" customFormat="1" x14ac:dyDescent="0.25"/>
    <row r="153" s="17" customFormat="1" x14ac:dyDescent="0.25"/>
    <row r="154" s="17" customFormat="1" x14ac:dyDescent="0.25"/>
    <row r="155" s="17" customFormat="1" x14ac:dyDescent="0.25"/>
    <row r="156" s="17" customFormat="1" x14ac:dyDescent="0.25"/>
    <row r="157" s="17" customFormat="1" x14ac:dyDescent="0.25"/>
    <row r="158" s="17" customFormat="1" x14ac:dyDescent="0.25"/>
    <row r="159" s="17" customFormat="1" x14ac:dyDescent="0.25"/>
    <row r="160" s="17" customFormat="1" x14ac:dyDescent="0.25"/>
    <row r="161" s="17" customFormat="1" x14ac:dyDescent="0.25"/>
    <row r="162" s="17" customFormat="1" x14ac:dyDescent="0.25"/>
    <row r="163" s="17" customFormat="1" x14ac:dyDescent="0.25"/>
    <row r="164" s="17" customFormat="1" x14ac:dyDescent="0.25"/>
    <row r="165" s="17" customFormat="1" x14ac:dyDescent="0.25"/>
    <row r="166" s="17" customFormat="1" x14ac:dyDescent="0.25"/>
    <row r="167" s="17" customFormat="1" x14ac:dyDescent="0.25"/>
    <row r="168" s="17" customFormat="1" x14ac:dyDescent="0.25"/>
    <row r="169" s="17" customFormat="1" x14ac:dyDescent="0.25"/>
    <row r="170" s="17" customFormat="1" x14ac:dyDescent="0.25"/>
    <row r="171" s="17" customFormat="1" x14ac:dyDescent="0.25"/>
    <row r="172" s="17" customFormat="1" x14ac:dyDescent="0.25"/>
    <row r="173" s="17" customFormat="1" x14ac:dyDescent="0.25"/>
    <row r="174" s="17" customFormat="1" x14ac:dyDescent="0.25"/>
    <row r="175" s="17" customFormat="1" x14ac:dyDescent="0.25"/>
    <row r="176" s="17" customFormat="1" x14ac:dyDescent="0.25"/>
    <row r="177" s="17" customFormat="1" x14ac:dyDescent="0.25"/>
    <row r="178" s="17" customFormat="1" x14ac:dyDescent="0.25"/>
    <row r="179" s="17" customFormat="1" x14ac:dyDescent="0.25"/>
    <row r="180" s="17" customFormat="1" x14ac:dyDescent="0.25"/>
    <row r="181" s="17" customFormat="1" x14ac:dyDescent="0.25"/>
    <row r="182" s="17" customFormat="1" x14ac:dyDescent="0.25"/>
    <row r="183" s="17" customFormat="1" x14ac:dyDescent="0.25"/>
    <row r="184" s="17" customFormat="1" x14ac:dyDescent="0.25"/>
    <row r="185" s="17" customFormat="1" x14ac:dyDescent="0.25"/>
    <row r="186" s="17" customFormat="1" x14ac:dyDescent="0.25"/>
    <row r="187" s="17" customFormat="1" x14ac:dyDescent="0.25"/>
    <row r="188" s="17" customFormat="1" x14ac:dyDescent="0.25"/>
    <row r="189" s="17" customFormat="1" x14ac:dyDescent="0.25"/>
    <row r="190" s="17" customFormat="1" x14ac:dyDescent="0.25"/>
    <row r="191" s="17" customFormat="1" x14ac:dyDescent="0.25"/>
    <row r="192" s="17" customFormat="1" x14ac:dyDescent="0.25"/>
    <row r="193" s="17" customFormat="1" x14ac:dyDescent="0.25"/>
    <row r="194" s="17" customFormat="1" x14ac:dyDescent="0.25"/>
    <row r="195" s="17" customFormat="1" x14ac:dyDescent="0.25"/>
    <row r="196" s="17" customFormat="1" x14ac:dyDescent="0.25"/>
    <row r="197" s="17" customFormat="1" x14ac:dyDescent="0.25"/>
    <row r="198" s="17" customFormat="1" x14ac:dyDescent="0.25"/>
    <row r="199" s="17" customFormat="1" x14ac:dyDescent="0.25"/>
    <row r="200" s="17" customFormat="1" x14ac:dyDescent="0.25"/>
    <row r="201" s="17" customFormat="1" x14ac:dyDescent="0.25"/>
    <row r="202" s="17" customFormat="1" x14ac:dyDescent="0.25"/>
    <row r="203" s="17" customFormat="1" x14ac:dyDescent="0.25"/>
    <row r="204" s="17" customFormat="1" x14ac:dyDescent="0.25"/>
    <row r="205" s="17" customFormat="1" x14ac:dyDescent="0.25"/>
    <row r="206" s="17" customFormat="1" x14ac:dyDescent="0.25"/>
    <row r="207" s="17" customFormat="1" x14ac:dyDescent="0.25"/>
    <row r="208" s="17" customFormat="1" x14ac:dyDescent="0.25"/>
    <row r="209" s="17" customFormat="1" x14ac:dyDescent="0.25"/>
    <row r="210" s="17" customFormat="1" x14ac:dyDescent="0.25"/>
    <row r="211" s="17" customFormat="1" x14ac:dyDescent="0.25"/>
    <row r="212" s="17" customFormat="1" x14ac:dyDescent="0.25"/>
    <row r="213" s="17" customFormat="1" x14ac:dyDescent="0.25"/>
    <row r="214" s="17" customFormat="1" x14ac:dyDescent="0.25"/>
    <row r="215" s="17" customFormat="1" x14ac:dyDescent="0.25"/>
    <row r="216" s="17" customFormat="1" x14ac:dyDescent="0.25"/>
    <row r="217" s="17" customFormat="1" x14ac:dyDescent="0.25"/>
    <row r="218" s="17" customFormat="1" x14ac:dyDescent="0.25"/>
    <row r="219" s="17" customFormat="1" x14ac:dyDescent="0.25"/>
    <row r="220" s="17" customFormat="1" x14ac:dyDescent="0.25"/>
    <row r="221" s="17" customFormat="1" x14ac:dyDescent="0.25"/>
    <row r="222" s="17" customFormat="1" x14ac:dyDescent="0.25"/>
    <row r="223" s="17" customFormat="1" x14ac:dyDescent="0.25"/>
    <row r="224" s="17" customFormat="1" x14ac:dyDescent="0.25"/>
    <row r="225" s="17" customFormat="1" x14ac:dyDescent="0.25"/>
    <row r="226" s="17" customFormat="1" x14ac:dyDescent="0.25"/>
    <row r="227" s="17" customFormat="1" x14ac:dyDescent="0.25"/>
    <row r="228" s="17" customFormat="1" x14ac:dyDescent="0.25"/>
    <row r="229" s="17" customFormat="1" x14ac:dyDescent="0.25"/>
    <row r="230" s="17" customFormat="1" x14ac:dyDescent="0.25"/>
    <row r="231" s="17" customFormat="1" x14ac:dyDescent="0.25"/>
    <row r="232" s="17" customFormat="1" x14ac:dyDescent="0.25"/>
    <row r="233" s="17" customFormat="1" x14ac:dyDescent="0.25"/>
    <row r="234" s="17" customFormat="1" x14ac:dyDescent="0.25"/>
    <row r="235" s="17" customFormat="1" x14ac:dyDescent="0.25"/>
    <row r="236" s="17" customFormat="1" x14ac:dyDescent="0.25"/>
    <row r="237" s="17" customFormat="1" x14ac:dyDescent="0.25"/>
    <row r="238" s="17" customFormat="1" x14ac:dyDescent="0.25"/>
    <row r="239" s="17" customFormat="1" x14ac:dyDescent="0.25"/>
    <row r="240" s="17" customFormat="1" x14ac:dyDescent="0.25"/>
    <row r="241" s="17" customFormat="1" x14ac:dyDescent="0.25"/>
    <row r="242" s="17" customFormat="1" x14ac:dyDescent="0.25"/>
    <row r="243" s="17" customFormat="1" x14ac:dyDescent="0.25"/>
    <row r="244" s="17" customFormat="1" x14ac:dyDescent="0.25"/>
    <row r="245" s="17" customFormat="1" x14ac:dyDescent="0.25"/>
    <row r="246" s="17" customFormat="1" x14ac:dyDescent="0.25"/>
    <row r="247" s="17" customFormat="1" x14ac:dyDescent="0.25"/>
    <row r="248" s="17" customFormat="1" x14ac:dyDescent="0.25"/>
    <row r="249" s="17" customFormat="1" x14ac:dyDescent="0.25"/>
    <row r="250" s="17" customFormat="1" x14ac:dyDescent="0.25"/>
    <row r="251" s="17" customFormat="1" x14ac:dyDescent="0.25"/>
    <row r="252" s="17" customFormat="1" x14ac:dyDescent="0.25"/>
    <row r="253" s="17" customFormat="1" x14ac:dyDescent="0.25"/>
    <row r="254" s="17" customFormat="1" x14ac:dyDescent="0.25"/>
    <row r="255" s="17" customFormat="1" x14ac:dyDescent="0.25"/>
    <row r="256" s="17" customFormat="1" x14ac:dyDescent="0.25"/>
    <row r="257" s="17" customFormat="1" x14ac:dyDescent="0.25"/>
    <row r="258" s="17" customFormat="1" x14ac:dyDescent="0.25"/>
    <row r="259" s="17" customFormat="1" x14ac:dyDescent="0.25"/>
    <row r="260" s="17" customFormat="1" x14ac:dyDescent="0.25"/>
    <row r="261" s="17" customFormat="1" x14ac:dyDescent="0.25"/>
    <row r="262" s="17" customFormat="1" x14ac:dyDescent="0.25"/>
    <row r="263" s="17" customFormat="1" x14ac:dyDescent="0.25"/>
    <row r="264" s="17" customFormat="1" x14ac:dyDescent="0.25"/>
    <row r="265" s="17" customFormat="1" x14ac:dyDescent="0.25"/>
    <row r="266" s="17" customFormat="1" x14ac:dyDescent="0.25"/>
    <row r="267" s="17" customFormat="1" x14ac:dyDescent="0.25"/>
    <row r="268" s="17" customFormat="1" x14ac:dyDescent="0.25"/>
    <row r="269" s="17" customFormat="1" x14ac:dyDescent="0.25"/>
    <row r="270" s="17" customFormat="1" x14ac:dyDescent="0.25"/>
    <row r="271" s="17" customFormat="1" x14ac:dyDescent="0.25"/>
    <row r="272" s="17" customFormat="1" x14ac:dyDescent="0.25"/>
    <row r="273" s="17" customFormat="1" x14ac:dyDescent="0.25"/>
    <row r="274" s="17" customFormat="1" x14ac:dyDescent="0.25"/>
    <row r="275" s="17" customFormat="1" x14ac:dyDescent="0.25"/>
    <row r="276" s="17" customFormat="1" x14ac:dyDescent="0.25"/>
    <row r="277" s="17" customFormat="1" x14ac:dyDescent="0.25"/>
    <row r="278" s="17" customFormat="1" x14ac:dyDescent="0.25"/>
    <row r="279" s="17" customFormat="1" x14ac:dyDescent="0.25"/>
    <row r="280" s="17" customFormat="1" x14ac:dyDescent="0.25"/>
    <row r="281" s="17" customFormat="1" x14ac:dyDescent="0.25"/>
    <row r="282" s="17" customFormat="1" x14ac:dyDescent="0.25"/>
    <row r="283" s="17" customFormat="1" x14ac:dyDescent="0.25"/>
    <row r="284" s="17" customFormat="1" x14ac:dyDescent="0.25"/>
    <row r="285" s="17" customFormat="1" x14ac:dyDescent="0.25"/>
    <row r="286" s="17" customFormat="1" x14ac:dyDescent="0.25"/>
    <row r="287" s="17" customFormat="1" x14ac:dyDescent="0.25"/>
    <row r="288" s="17" customFormat="1" x14ac:dyDescent="0.25"/>
    <row r="289" s="17" customFormat="1" x14ac:dyDescent="0.25"/>
    <row r="290" s="17" customFormat="1" x14ac:dyDescent="0.25"/>
    <row r="291" s="17" customFormat="1" x14ac:dyDescent="0.25"/>
    <row r="292" s="17" customFormat="1" x14ac:dyDescent="0.25"/>
    <row r="293" s="17" customFormat="1" x14ac:dyDescent="0.25"/>
    <row r="294" s="17" customFormat="1" x14ac:dyDescent="0.25"/>
    <row r="295" s="17" customFormat="1" x14ac:dyDescent="0.25"/>
    <row r="296" s="17" customFormat="1" x14ac:dyDescent="0.25"/>
    <row r="297" s="17" customFormat="1" x14ac:dyDescent="0.25"/>
    <row r="298" s="17" customFormat="1" x14ac:dyDescent="0.25"/>
    <row r="299" s="17" customFormat="1" x14ac:dyDescent="0.25"/>
    <row r="300" s="17" customFormat="1" x14ac:dyDescent="0.25"/>
    <row r="301" s="17" customFormat="1" x14ac:dyDescent="0.25"/>
    <row r="302" s="17" customFormat="1" x14ac:dyDescent="0.25"/>
    <row r="303" s="17" customFormat="1" x14ac:dyDescent="0.25"/>
    <row r="304" s="17" customFormat="1" x14ac:dyDescent="0.25"/>
    <row r="305" s="17" customFormat="1" x14ac:dyDescent="0.25"/>
    <row r="306" s="17" customFormat="1" x14ac:dyDescent="0.25"/>
    <row r="307" s="17" customFormat="1" x14ac:dyDescent="0.25"/>
    <row r="308" s="17" customFormat="1" x14ac:dyDescent="0.25"/>
    <row r="309" s="17" customFormat="1" x14ac:dyDescent="0.25"/>
    <row r="310" s="17" customFormat="1" x14ac:dyDescent="0.25"/>
    <row r="311" s="17" customFormat="1" x14ac:dyDescent="0.25"/>
    <row r="312" s="17" customFormat="1" x14ac:dyDescent="0.25"/>
    <row r="313" s="17" customFormat="1" x14ac:dyDescent="0.25"/>
    <row r="314" s="17" customFormat="1" x14ac:dyDescent="0.25"/>
    <row r="315" s="17" customFormat="1" x14ac:dyDescent="0.25"/>
    <row r="316" s="17" customFormat="1" x14ac:dyDescent="0.25"/>
    <row r="317" s="17" customFormat="1" x14ac:dyDescent="0.25"/>
    <row r="318" s="17" customFormat="1" x14ac:dyDescent="0.25"/>
    <row r="319" s="17" customFormat="1" x14ac:dyDescent="0.25"/>
    <row r="320" s="17" customFormat="1" x14ac:dyDescent="0.25"/>
    <row r="321" s="17" customFormat="1" x14ac:dyDescent="0.25"/>
    <row r="322" s="17" customFormat="1" x14ac:dyDescent="0.25"/>
    <row r="323" s="17" customFormat="1" x14ac:dyDescent="0.25"/>
    <row r="324" s="17" customFormat="1" x14ac:dyDescent="0.25"/>
    <row r="325" s="17" customFormat="1" x14ac:dyDescent="0.25"/>
    <row r="326" s="17" customFormat="1" x14ac:dyDescent="0.25"/>
    <row r="327" s="17" customFormat="1" x14ac:dyDescent="0.25"/>
    <row r="328" s="17" customFormat="1" x14ac:dyDescent="0.25"/>
    <row r="329" s="17" customFormat="1" x14ac:dyDescent="0.25"/>
    <row r="330" s="17" customFormat="1" x14ac:dyDescent="0.25"/>
    <row r="331" s="17" customFormat="1" x14ac:dyDescent="0.25"/>
    <row r="332" s="17" customFormat="1" x14ac:dyDescent="0.25"/>
    <row r="333" s="17" customFormat="1" x14ac:dyDescent="0.25"/>
    <row r="334" s="17" customFormat="1" x14ac:dyDescent="0.25"/>
    <row r="335" s="17" customFormat="1" x14ac:dyDescent="0.25"/>
    <row r="336" s="17" customFormat="1" x14ac:dyDescent="0.25"/>
    <row r="337" s="17" customFormat="1" x14ac:dyDescent="0.25"/>
    <row r="338" s="17" customFormat="1" x14ac:dyDescent="0.25"/>
    <row r="339" s="17" customFormat="1" x14ac:dyDescent="0.25"/>
    <row r="340" s="17" customFormat="1" x14ac:dyDescent="0.25"/>
    <row r="341" s="17" customFormat="1" x14ac:dyDescent="0.25"/>
    <row r="342" s="17" customFormat="1" x14ac:dyDescent="0.25"/>
    <row r="343" s="17" customFormat="1" x14ac:dyDescent="0.25"/>
    <row r="344" s="17" customFormat="1" x14ac:dyDescent="0.25"/>
    <row r="345" s="17" customFormat="1" x14ac:dyDescent="0.25"/>
    <row r="346" s="17" customFormat="1" x14ac:dyDescent="0.25"/>
    <row r="347" s="17" customFormat="1" x14ac:dyDescent="0.25"/>
    <row r="348" s="17" customFormat="1" x14ac:dyDescent="0.25"/>
    <row r="349" s="17" customFormat="1" x14ac:dyDescent="0.25"/>
    <row r="350" s="17" customFormat="1" x14ac:dyDescent="0.25"/>
    <row r="351" s="17" customFormat="1" x14ac:dyDescent="0.25"/>
    <row r="352" s="17" customFormat="1" x14ac:dyDescent="0.25"/>
    <row r="353" s="17" customFormat="1" x14ac:dyDescent="0.25"/>
    <row r="354" s="17" customFormat="1" x14ac:dyDescent="0.25"/>
    <row r="355" s="17" customFormat="1" x14ac:dyDescent="0.25"/>
    <row r="356" s="17" customFormat="1" x14ac:dyDescent="0.25"/>
    <row r="357" s="17" customFormat="1" x14ac:dyDescent="0.25"/>
    <row r="358" s="17" customFormat="1" x14ac:dyDescent="0.25"/>
    <row r="359" s="17" customFormat="1" x14ac:dyDescent="0.25"/>
    <row r="360" s="17" customFormat="1" x14ac:dyDescent="0.25"/>
    <row r="361" s="17" customFormat="1" x14ac:dyDescent="0.25"/>
    <row r="362" s="17" customFormat="1" x14ac:dyDescent="0.25"/>
    <row r="363" s="17" customFormat="1" x14ac:dyDescent="0.25"/>
    <row r="364" s="17" customFormat="1" x14ac:dyDescent="0.25"/>
    <row r="365" s="17" customFormat="1" x14ac:dyDescent="0.25"/>
    <row r="366" s="17" customFormat="1" x14ac:dyDescent="0.25"/>
    <row r="367" s="17" customFormat="1" x14ac:dyDescent="0.25"/>
    <row r="368" s="17" customFormat="1" x14ac:dyDescent="0.25"/>
    <row r="369" s="17" customFormat="1" x14ac:dyDescent="0.25"/>
    <row r="370" s="17" customFormat="1" x14ac:dyDescent="0.25"/>
    <row r="371" s="17" customFormat="1" x14ac:dyDescent="0.25"/>
    <row r="372" s="17" customFormat="1" x14ac:dyDescent="0.25"/>
    <row r="373" s="17" customFormat="1" x14ac:dyDescent="0.25"/>
    <row r="374" s="17" customFormat="1" x14ac:dyDescent="0.25"/>
    <row r="375" s="17" customFormat="1" x14ac:dyDescent="0.25"/>
    <row r="376" s="17" customFormat="1" x14ac:dyDescent="0.25"/>
    <row r="377" s="17" customFormat="1" x14ac:dyDescent="0.25"/>
    <row r="378" s="17" customFormat="1" x14ac:dyDescent="0.25"/>
    <row r="379" s="17" customFormat="1" x14ac:dyDescent="0.25"/>
    <row r="380" s="17" customFormat="1" x14ac:dyDescent="0.25"/>
    <row r="381" s="17" customFormat="1" x14ac:dyDescent="0.25"/>
    <row r="382" s="17" customFormat="1" x14ac:dyDescent="0.25"/>
    <row r="383" s="17" customFormat="1" x14ac:dyDescent="0.25"/>
    <row r="384" s="17" customFormat="1" x14ac:dyDescent="0.25"/>
    <row r="385" s="17" customFormat="1" x14ac:dyDescent="0.25"/>
    <row r="386" s="17" customFormat="1" x14ac:dyDescent="0.25"/>
    <row r="387" s="17" customFormat="1" x14ac:dyDescent="0.25"/>
    <row r="388" s="17" customFormat="1" x14ac:dyDescent="0.25"/>
    <row r="389" s="17" customFormat="1" x14ac:dyDescent="0.25"/>
    <row r="390" s="17" customFormat="1" x14ac:dyDescent="0.25"/>
    <row r="391" s="17" customFormat="1" x14ac:dyDescent="0.25"/>
    <row r="392" s="17" customFormat="1" x14ac:dyDescent="0.25"/>
    <row r="393" s="17" customFormat="1" x14ac:dyDescent="0.25"/>
    <row r="394" s="17" customFormat="1" x14ac:dyDescent="0.25"/>
    <row r="395" s="17" customFormat="1" x14ac:dyDescent="0.25"/>
    <row r="396" s="17" customFormat="1" x14ac:dyDescent="0.25"/>
    <row r="397" s="17" customFormat="1" x14ac:dyDescent="0.25"/>
    <row r="398" s="17" customFormat="1" x14ac:dyDescent="0.25"/>
    <row r="399" s="17" customFormat="1" x14ac:dyDescent="0.25"/>
    <row r="400" s="17" customFormat="1" x14ac:dyDescent="0.25"/>
    <row r="401" s="17" customFormat="1" x14ac:dyDescent="0.25"/>
    <row r="402" s="17" customFormat="1" x14ac:dyDescent="0.25"/>
    <row r="403" s="17" customFormat="1" x14ac:dyDescent="0.25"/>
    <row r="404" s="17" customFormat="1" x14ac:dyDescent="0.25"/>
    <row r="405" s="17" customFormat="1" x14ac:dyDescent="0.25"/>
    <row r="406" s="17" customFormat="1" x14ac:dyDescent="0.25"/>
    <row r="407" s="17" customFormat="1" x14ac:dyDescent="0.25"/>
    <row r="408" s="17" customFormat="1" x14ac:dyDescent="0.25"/>
    <row r="409" s="17" customFormat="1" x14ac:dyDescent="0.25"/>
    <row r="410" s="17" customFormat="1" x14ac:dyDescent="0.25"/>
    <row r="411" s="17" customFormat="1" x14ac:dyDescent="0.25"/>
    <row r="412" s="17" customFormat="1" x14ac:dyDescent="0.25"/>
    <row r="413" s="17" customFormat="1" x14ac:dyDescent="0.25"/>
    <row r="414" s="17" customFormat="1" x14ac:dyDescent="0.25"/>
    <row r="415" s="17" customFormat="1" x14ac:dyDescent="0.25"/>
    <row r="416" s="17" customFormat="1" x14ac:dyDescent="0.25"/>
    <row r="417" s="17" customFormat="1" x14ac:dyDescent="0.25"/>
    <row r="418" s="17" customFormat="1" x14ac:dyDescent="0.25"/>
    <row r="419" s="17" customFormat="1" x14ac:dyDescent="0.25"/>
    <row r="420" s="17" customFormat="1" x14ac:dyDescent="0.25"/>
    <row r="421" s="17" customFormat="1" x14ac:dyDescent="0.25"/>
    <row r="422" s="17" customFormat="1" x14ac:dyDescent="0.25"/>
    <row r="423" s="17" customFormat="1" x14ac:dyDescent="0.25"/>
    <row r="424" s="17" customFormat="1" x14ac:dyDescent="0.25"/>
    <row r="425" s="17" customFormat="1" x14ac:dyDescent="0.25"/>
    <row r="426" s="17" customFormat="1" x14ac:dyDescent="0.25"/>
    <row r="427" s="17" customFormat="1" x14ac:dyDescent="0.25"/>
    <row r="428" s="17" customFormat="1" x14ac:dyDescent="0.25"/>
    <row r="429" s="17" customFormat="1" x14ac:dyDescent="0.25"/>
    <row r="430" s="17" customFormat="1" x14ac:dyDescent="0.25"/>
    <row r="431" s="17" customFormat="1" x14ac:dyDescent="0.25"/>
    <row r="432" s="17" customFormat="1" x14ac:dyDescent="0.25"/>
    <row r="433" s="17" customFormat="1" x14ac:dyDescent="0.25"/>
    <row r="434" s="17" customFormat="1" x14ac:dyDescent="0.25"/>
    <row r="435" s="17" customFormat="1" x14ac:dyDescent="0.25"/>
    <row r="436" s="17" customFormat="1" x14ac:dyDescent="0.25"/>
    <row r="437" s="17" customFormat="1" x14ac:dyDescent="0.25"/>
  </sheetData>
  <sheetProtection algorithmName="SHA-512" hashValue="gFCauFk74ic28YHaSMTqeUzknyRMiLZ8N8eAO2wACJ7h+KX0Mfq742qY8mnDl4aFS5uCfVwiBLijy5nv8vmyBA==" saltValue="9EOJcCt1MFj8f4tMEyvDmg==" spinCount="100000" sheet="1" formatCells="0" formatColumns="0" formatRows="0" insertColumns="0" insertRows="0" insertHyperlinks="0" deleteColumns="0" deleteRows="0" sort="0" autoFilter="0" pivotTables="0"/>
  <mergeCells count="15">
    <mergeCell ref="C1:E1"/>
    <mergeCell ref="C6:D6"/>
    <mergeCell ref="C10:D10"/>
    <mergeCell ref="C20:D20"/>
    <mergeCell ref="C16:D16"/>
    <mergeCell ref="C9:D9"/>
    <mergeCell ref="C15:D15"/>
    <mergeCell ref="C17:D17"/>
    <mergeCell ref="C13:D13"/>
    <mergeCell ref="C7:D7"/>
    <mergeCell ref="C5:D5"/>
    <mergeCell ref="C18:D18"/>
    <mergeCell ref="C14:D14"/>
    <mergeCell ref="C12:D12"/>
    <mergeCell ref="C4:D4"/>
  </mergeCells>
  <hyperlinks>
    <hyperlink ref="C23" r:id="rId1" xr:uid="{511DC699-AAE3-4FF0-BC4C-C71C66747279}"/>
    <hyperlink ref="C28" r:id="rId2" xr:uid="{EE71037F-E199-49A0-B222-3461E2ACFF6F}"/>
  </hyperlinks>
  <pageMargins left="0.62992125984251968" right="1.0236220472440944" top="0.94488188976377963" bottom="0.74803149606299213" header="0.31496062992125984" footer="0.31496062992125984"/>
  <pageSetup paperSize="9" scale="69" orientation="portrait" r:id="rId3"/>
  <headerFooter scaleWithDoc="0">
    <oddHeader>&amp;L&amp;"-,Vet"&amp;14Preambule Richtlijnen zzp-starttarieven en salarissen film- en AV-productie - december 2024 / november 2025 </oddHeader>
    <oddFooter>Pagina &amp;P</oddFooter>
  </headerFooter>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87CF1-9E42-4909-8F8F-77FD7302A5E2}">
  <sheetPr>
    <pageSetUpPr fitToPage="1"/>
  </sheetPr>
  <dimension ref="A1:BQ745"/>
  <sheetViews>
    <sheetView zoomScaleNormal="100" workbookViewId="0">
      <selection activeCell="A2" sqref="A2"/>
    </sheetView>
  </sheetViews>
  <sheetFormatPr defaultColWidth="8.85546875" defaultRowHeight="15" x14ac:dyDescent="0.25"/>
  <cols>
    <col min="1" max="1" width="0.7109375" style="10" customWidth="1"/>
    <col min="2" max="2" width="6.5703125" customWidth="1"/>
    <col min="3" max="3" width="12.5703125" customWidth="1"/>
    <col min="4" max="4" width="15.140625" customWidth="1"/>
    <col min="5" max="5" width="2.42578125" customWidth="1"/>
    <col min="6" max="6" width="6.85546875" style="43" customWidth="1"/>
    <col min="7" max="7" width="14.140625" hidden="1" customWidth="1"/>
    <col min="8" max="8" width="14.140625" style="23" hidden="1" customWidth="1"/>
    <col min="9" max="9" width="14.140625" hidden="1" customWidth="1"/>
    <col min="10" max="13" width="18.7109375" customWidth="1"/>
    <col min="14" max="69" width="8.85546875" style="10"/>
  </cols>
  <sheetData>
    <row r="1" spans="1:69" s="120" customFormat="1" ht="31.35" customHeight="1" x14ac:dyDescent="0.25">
      <c r="B1" s="123" t="s">
        <v>145</v>
      </c>
      <c r="F1" s="121"/>
      <c r="H1" s="122"/>
      <c r="N1" s="124"/>
      <c r="O1" s="124"/>
      <c r="P1" s="124"/>
      <c r="Q1" s="124"/>
      <c r="R1" s="124"/>
      <c r="S1" s="124"/>
      <c r="T1" s="124"/>
      <c r="U1" s="124"/>
      <c r="V1" s="124"/>
      <c r="W1" s="124"/>
      <c r="X1" s="124"/>
      <c r="Y1" s="124"/>
      <c r="Z1" s="124"/>
      <c r="AA1" s="124"/>
      <c r="AB1" s="124"/>
      <c r="AC1" s="124"/>
      <c r="AD1" s="124"/>
      <c r="AE1" s="124"/>
      <c r="AF1" s="124"/>
      <c r="AG1" s="124"/>
      <c r="AH1" s="124"/>
      <c r="AI1" s="124"/>
      <c r="AJ1" s="124"/>
      <c r="AK1" s="124"/>
      <c r="AL1" s="124"/>
      <c r="AM1" s="124"/>
      <c r="AN1" s="124"/>
      <c r="AO1" s="124"/>
      <c r="AP1" s="124"/>
      <c r="AQ1" s="124"/>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row>
    <row r="2" spans="1:69" ht="15.75" thickBot="1" x14ac:dyDescent="0.3">
      <c r="B2" s="11"/>
      <c r="C2" s="10"/>
      <c r="D2" s="10"/>
      <c r="E2" s="10"/>
      <c r="F2" s="40"/>
      <c r="G2" s="10"/>
      <c r="H2" s="16"/>
      <c r="I2" s="10"/>
      <c r="J2" s="10"/>
      <c r="K2" s="10"/>
      <c r="L2" s="10"/>
      <c r="M2" s="10"/>
    </row>
    <row r="3" spans="1:69" ht="68.45" customHeight="1" thickBot="1" x14ac:dyDescent="0.3">
      <c r="B3" s="365" t="s">
        <v>1</v>
      </c>
      <c r="C3" s="366"/>
      <c r="D3" s="366"/>
      <c r="E3" s="366"/>
      <c r="F3" s="366"/>
      <c r="G3" s="366"/>
      <c r="H3" s="366"/>
      <c r="I3" s="366"/>
      <c r="J3" s="367"/>
      <c r="K3" s="367"/>
      <c r="L3" s="368"/>
      <c r="M3" s="10"/>
    </row>
    <row r="4" spans="1:69" s="41" customFormat="1" ht="75.75" thickBot="1" x14ac:dyDescent="0.3">
      <c r="A4" s="24"/>
      <c r="B4" s="276"/>
      <c r="C4" s="249" t="s">
        <v>2</v>
      </c>
      <c r="D4" s="383" t="s">
        <v>3</v>
      </c>
      <c r="E4" s="384"/>
      <c r="F4" s="385"/>
      <c r="G4" s="208" t="s">
        <v>4</v>
      </c>
      <c r="H4" s="201" t="s">
        <v>5</v>
      </c>
      <c r="I4" s="202" t="s">
        <v>6</v>
      </c>
      <c r="J4" s="280">
        <v>2023</v>
      </c>
      <c r="K4" s="279" t="s">
        <v>7</v>
      </c>
      <c r="L4" s="278">
        <v>2026</v>
      </c>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row>
    <row r="5" spans="1:69" ht="18" customHeight="1" x14ac:dyDescent="0.25">
      <c r="B5" s="376" t="s">
        <v>8</v>
      </c>
      <c r="C5" s="234" t="s">
        <v>9</v>
      </c>
      <c r="D5" s="369" t="s">
        <v>10</v>
      </c>
      <c r="E5" s="371">
        <v>5</v>
      </c>
      <c r="F5" s="281" t="s">
        <v>11</v>
      </c>
      <c r="G5" s="198">
        <v>33.25</v>
      </c>
      <c r="H5" s="199">
        <f t="shared" ref="H5:H15" si="0">(G5/100)*74.45</f>
        <v>24.754625000000001</v>
      </c>
      <c r="I5" s="200">
        <f t="shared" ref="I5:I15" si="1">G5+H5</f>
        <v>58.004625000000004</v>
      </c>
      <c r="J5" s="205">
        <f>'Richtlijn Zzp-Tarief 24-25'!I6</f>
        <v>58.004625000000004</v>
      </c>
      <c r="K5" s="277">
        <f>'Richtlijn Zzp-Tarief 24-25'!J6</f>
        <v>62.453745016681495</v>
      </c>
      <c r="L5" s="164">
        <f>'Richtlijn Zzp-Tarief 26'!L6</f>
        <v>66.644391307300822</v>
      </c>
      <c r="M5" s="10"/>
    </row>
    <row r="6" spans="1:69" ht="18" customHeight="1" x14ac:dyDescent="0.25">
      <c r="B6" s="377"/>
      <c r="C6" s="235" t="s">
        <v>12</v>
      </c>
      <c r="D6" s="370"/>
      <c r="E6" s="370"/>
      <c r="F6" s="236" t="s">
        <v>13</v>
      </c>
      <c r="G6" s="192">
        <v>28.8</v>
      </c>
      <c r="H6" s="193">
        <f t="shared" si="0"/>
        <v>21.441600000000005</v>
      </c>
      <c r="I6" s="194">
        <f t="shared" si="1"/>
        <v>50.241600000000005</v>
      </c>
      <c r="J6" s="203">
        <f>'Richtlijn Zzp-Tarief 24-25'!I7</f>
        <v>50.241600000000005</v>
      </c>
      <c r="K6" s="203">
        <f>'Richtlijn Zzp-Tarief 24-25'!J7</f>
        <v>54.166715829181499</v>
      </c>
      <c r="L6" s="161">
        <f>'Richtlijn Zzp-Tarief 26'!L7</f>
        <v>57.80130246131958</v>
      </c>
      <c r="M6" s="10"/>
    </row>
    <row r="7" spans="1:69" ht="18" customHeight="1" x14ac:dyDescent="0.25">
      <c r="B7" s="377"/>
      <c r="C7" s="209" t="s">
        <v>14</v>
      </c>
      <c r="D7" s="372" t="s">
        <v>15</v>
      </c>
      <c r="E7" s="374">
        <v>4</v>
      </c>
      <c r="F7" s="237" t="s">
        <v>16</v>
      </c>
      <c r="G7" s="192">
        <v>25.2</v>
      </c>
      <c r="H7" s="193">
        <f t="shared" si="0"/>
        <v>18.761400000000002</v>
      </c>
      <c r="I7" s="194">
        <f t="shared" si="1"/>
        <v>43.961399999999998</v>
      </c>
      <c r="J7" s="206">
        <f>'Richtlijn Zzp-Tarief 24-25'!I8</f>
        <v>43.961399999999998</v>
      </c>
      <c r="K7" s="206">
        <f>'Richtlijn Zzp-Tarief 24-25'!J8</f>
        <v>47.462602329181493</v>
      </c>
      <c r="L7" s="161">
        <f>'Richtlijn Zzp-Tarief 26'!L8</f>
        <v>50.647342945469575</v>
      </c>
      <c r="M7" s="10"/>
    </row>
    <row r="8" spans="1:69" ht="18" customHeight="1" x14ac:dyDescent="0.25">
      <c r="B8" s="377"/>
      <c r="C8" s="209" t="s">
        <v>17</v>
      </c>
      <c r="D8" s="373"/>
      <c r="E8" s="375"/>
      <c r="F8" s="237" t="s">
        <v>18</v>
      </c>
      <c r="G8" s="192">
        <v>22.3</v>
      </c>
      <c r="H8" s="193">
        <f t="shared" si="0"/>
        <v>16.602350000000001</v>
      </c>
      <c r="I8" s="194">
        <f t="shared" si="1"/>
        <v>38.902349999999998</v>
      </c>
      <c r="J8" s="203">
        <f>'Richtlijn Zzp-Tarief 24-25'!I9</f>
        <v>38.902349999999998</v>
      </c>
      <c r="K8" s="203">
        <f>'Richtlijn Zzp-Tarief 24-25'!J9</f>
        <v>42.06206645418149</v>
      </c>
      <c r="L8" s="161">
        <f>'Richtlijn Zzp-Tarief 26'!L9</f>
        <v>45.439650390452265</v>
      </c>
      <c r="M8" s="10"/>
    </row>
    <row r="9" spans="1:69" ht="18" customHeight="1" x14ac:dyDescent="0.25">
      <c r="B9" s="377"/>
      <c r="C9" s="238" t="s">
        <v>19</v>
      </c>
      <c r="D9" s="379" t="s">
        <v>20</v>
      </c>
      <c r="E9" s="379">
        <v>3</v>
      </c>
      <c r="F9" s="282" t="s">
        <v>21</v>
      </c>
      <c r="G9" s="192">
        <v>19.97</v>
      </c>
      <c r="H9" s="193">
        <f t="shared" si="0"/>
        <v>14.867665000000001</v>
      </c>
      <c r="I9" s="194">
        <f t="shared" si="1"/>
        <v>34.837665000000001</v>
      </c>
      <c r="J9" s="206">
        <f>'Richtlijn Zzp-Tarief 24-25'!I10</f>
        <v>34.837665000000001</v>
      </c>
      <c r="K9" s="206">
        <f>'Richtlijn Zzp-Tarief 24-25'!J10</f>
        <v>37.723015216681496</v>
      </c>
      <c r="L9" s="161">
        <f>'Richtlijn Zzp-Tarief 26'!L10</f>
        <v>40.752173338581017</v>
      </c>
      <c r="M9" s="10"/>
    </row>
    <row r="10" spans="1:69" ht="18" customHeight="1" x14ac:dyDescent="0.25">
      <c r="B10" s="377"/>
      <c r="C10" s="238" t="s">
        <v>22</v>
      </c>
      <c r="D10" s="380"/>
      <c r="E10" s="380"/>
      <c r="F10" s="239" t="s">
        <v>23</v>
      </c>
      <c r="G10" s="192">
        <v>18.100000000000001</v>
      </c>
      <c r="H10" s="193">
        <f t="shared" si="0"/>
        <v>13.475450000000002</v>
      </c>
      <c r="I10" s="194">
        <f t="shared" si="1"/>
        <v>31.575450000000004</v>
      </c>
      <c r="J10" s="206">
        <f>'Richtlijn Zzp-Tarief 24-25'!I11</f>
        <v>31.575450000000004</v>
      </c>
      <c r="K10" s="206">
        <f>'Richtlijn Zzp-Tarief 24-25'!J11</f>
        <v>34.240600704181496</v>
      </c>
      <c r="L10" s="165">
        <f>'Richtlijn Zzp-Tarief 26'!L11</f>
        <v>36.990120940727273</v>
      </c>
      <c r="M10" s="10"/>
    </row>
    <row r="11" spans="1:69" ht="18" customHeight="1" x14ac:dyDescent="0.25">
      <c r="B11" s="377"/>
      <c r="C11" s="210" t="s">
        <v>24</v>
      </c>
      <c r="D11" s="357" t="s">
        <v>25</v>
      </c>
      <c r="E11" s="381">
        <v>2</v>
      </c>
      <c r="F11" s="207" t="s">
        <v>26</v>
      </c>
      <c r="G11" s="192">
        <v>16.600000000000001</v>
      </c>
      <c r="H11" s="193">
        <f t="shared" si="0"/>
        <v>12.358700000000001</v>
      </c>
      <c r="I11" s="194">
        <f t="shared" si="1"/>
        <v>28.9587</v>
      </c>
      <c r="J11" s="206">
        <f>'Richtlijn Zzp-Tarief 24-25'!I12</f>
        <v>28.9587</v>
      </c>
      <c r="K11" s="206">
        <f>'Richtlijn Zzp-Tarief 24-25'!J12</f>
        <v>31.447220079181491</v>
      </c>
      <c r="L11" s="165">
        <f>'Richtlijn Zzp-Tarief 26'!L12</f>
        <v>33.972431851539767</v>
      </c>
      <c r="M11" s="10"/>
    </row>
    <row r="12" spans="1:69" ht="18" customHeight="1" x14ac:dyDescent="0.25">
      <c r="B12" s="377"/>
      <c r="C12" s="210" t="s">
        <v>27</v>
      </c>
      <c r="D12" s="358"/>
      <c r="E12" s="382"/>
      <c r="F12" s="207" t="s">
        <v>28</v>
      </c>
      <c r="G12" s="192">
        <v>15.41</v>
      </c>
      <c r="H12" s="193">
        <f t="shared" si="0"/>
        <v>11.472745000000002</v>
      </c>
      <c r="I12" s="194">
        <f t="shared" si="1"/>
        <v>26.882745</v>
      </c>
      <c r="J12" s="206">
        <f>'Richtlijn Zzp-Tarief 24-25'!I13</f>
        <v>26.882745</v>
      </c>
      <c r="K12" s="204">
        <f>'Richtlijn Zzp-Tarief 24-25'!J13</f>
        <v>29.231138116681493</v>
      </c>
      <c r="L12" s="161">
        <f>'Richtlijn Zzp-Tarief 26'!L13</f>
        <v>31.578398507451016</v>
      </c>
      <c r="M12" s="10"/>
    </row>
    <row r="13" spans="1:69" ht="18" customHeight="1" x14ac:dyDescent="0.25">
      <c r="B13" s="377"/>
      <c r="C13" s="240" t="s">
        <v>29</v>
      </c>
      <c r="D13" s="359" t="s">
        <v>30</v>
      </c>
      <c r="E13" s="362">
        <v>1</v>
      </c>
      <c r="F13" s="241" t="s">
        <v>31</v>
      </c>
      <c r="G13" s="192">
        <v>14.51</v>
      </c>
      <c r="H13" s="193">
        <f t="shared" si="0"/>
        <v>10.802695000000002</v>
      </c>
      <c r="I13" s="194">
        <f t="shared" si="1"/>
        <v>25.312695000000001</v>
      </c>
      <c r="J13" s="283">
        <f>'Richtlijn Zzp-Tarief 24-25'!I14</f>
        <v>25.312695000000001</v>
      </c>
      <c r="K13" s="206">
        <f>'Richtlijn Zzp-Tarief 24-25'!J14</f>
        <v>27.555109741681495</v>
      </c>
      <c r="L13" s="161">
        <f>'Richtlijn Zzp-Tarief 26'!L14</f>
        <v>29.767785053938518</v>
      </c>
      <c r="M13" s="10"/>
    </row>
    <row r="14" spans="1:69" ht="18" customHeight="1" x14ac:dyDescent="0.25">
      <c r="B14" s="377"/>
      <c r="C14" s="240" t="s">
        <v>32</v>
      </c>
      <c r="D14" s="360"/>
      <c r="E14" s="363"/>
      <c r="F14" s="241" t="s">
        <v>33</v>
      </c>
      <c r="G14" s="192">
        <v>14.21</v>
      </c>
      <c r="H14" s="193">
        <f t="shared" si="0"/>
        <v>10.579345</v>
      </c>
      <c r="I14" s="194">
        <f t="shared" si="1"/>
        <v>24.789345000000001</v>
      </c>
      <c r="J14" s="283">
        <f>'Richtlijn Zzp-Tarief 24-25'!I15</f>
        <v>24.789345000000001</v>
      </c>
      <c r="K14" s="206">
        <f>'Richtlijn Zzp-Tarief 24-25'!J15</f>
        <v>26.996433616681493</v>
      </c>
      <c r="L14" s="165">
        <f>'Richtlijn Zzp-Tarief 26'!L15</f>
        <v>29.164247236101016</v>
      </c>
      <c r="M14" s="10"/>
    </row>
    <row r="15" spans="1:69" ht="18" customHeight="1" thickBot="1" x14ac:dyDescent="0.3">
      <c r="B15" s="378"/>
      <c r="C15" s="242" t="s">
        <v>34</v>
      </c>
      <c r="D15" s="361"/>
      <c r="E15" s="364"/>
      <c r="F15" s="243" t="s">
        <v>35</v>
      </c>
      <c r="G15" s="195">
        <v>14.21</v>
      </c>
      <c r="H15" s="196">
        <f t="shared" si="0"/>
        <v>10.579345</v>
      </c>
      <c r="I15" s="197">
        <f t="shared" si="1"/>
        <v>24.789345000000001</v>
      </c>
      <c r="J15" s="285">
        <f>'Richtlijn Zzp-Tarief 24-25'!I16</f>
        <v>24.789345000000001</v>
      </c>
      <c r="K15" s="284">
        <f>'Richtlijn Zzp-Tarief 24-25'!J16</f>
        <v>26.996433616681493</v>
      </c>
      <c r="L15" s="162">
        <f>'Richtlijn Zzp-Tarief 26'!L16</f>
        <v>29.164247236101016</v>
      </c>
      <c r="M15" s="10"/>
    </row>
    <row r="16" spans="1:69" ht="15.75" thickBot="1" x14ac:dyDescent="0.3">
      <c r="B16" s="10"/>
      <c r="C16" s="42"/>
      <c r="D16" s="42"/>
      <c r="E16" s="42"/>
      <c r="F16" s="40"/>
      <c r="G16" s="11"/>
      <c r="H16" s="16"/>
      <c r="I16" s="10"/>
      <c r="J16" s="10"/>
      <c r="K16" s="10"/>
      <c r="L16" s="10"/>
      <c r="M16" s="10"/>
    </row>
    <row r="17" spans="1:69" ht="33.6" customHeight="1" thickBot="1" x14ac:dyDescent="0.3">
      <c r="B17" s="354" t="s">
        <v>36</v>
      </c>
      <c r="C17" s="355"/>
      <c r="D17" s="355"/>
      <c r="E17" s="355"/>
      <c r="F17" s="355"/>
      <c r="G17" s="355"/>
      <c r="H17" s="355"/>
      <c r="I17" s="355"/>
      <c r="J17" s="355"/>
      <c r="K17" s="355"/>
      <c r="L17" s="356"/>
      <c r="M17" s="10"/>
    </row>
    <row r="18" spans="1:69" ht="40.35" customHeight="1" thickBot="1" x14ac:dyDescent="0.3">
      <c r="A18" s="14"/>
      <c r="B18" s="354" t="s">
        <v>37</v>
      </c>
      <c r="C18" s="355"/>
      <c r="D18" s="355"/>
      <c r="E18" s="355"/>
      <c r="F18" s="355"/>
      <c r="G18" s="355"/>
      <c r="H18" s="355"/>
      <c r="I18" s="355"/>
      <c r="J18" s="355"/>
      <c r="K18" s="355"/>
      <c r="L18" s="356"/>
      <c r="M18" s="38"/>
      <c r="N18" s="39"/>
      <c r="O18" s="39"/>
      <c r="P18" s="37"/>
    </row>
    <row r="19" spans="1:69" ht="165.75" customHeight="1" thickBot="1" x14ac:dyDescent="0.3">
      <c r="B19" s="354" t="s">
        <v>120</v>
      </c>
      <c r="C19" s="355"/>
      <c r="D19" s="355"/>
      <c r="E19" s="355"/>
      <c r="F19" s="355"/>
      <c r="G19" s="355"/>
      <c r="H19" s="355"/>
      <c r="I19" s="355"/>
      <c r="J19" s="355"/>
      <c r="K19" s="355"/>
      <c r="L19" s="356"/>
      <c r="M19" s="10"/>
    </row>
    <row r="20" spans="1:69" x14ac:dyDescent="0.25">
      <c r="B20" s="10"/>
      <c r="C20" s="42"/>
      <c r="D20" s="42"/>
      <c r="E20" s="42"/>
      <c r="F20" s="40"/>
      <c r="G20" s="10"/>
      <c r="H20" s="16"/>
      <c r="I20" s="10"/>
      <c r="J20" s="10"/>
      <c r="K20" s="10"/>
      <c r="L20" s="10"/>
      <c r="M20" s="10"/>
    </row>
    <row r="21" spans="1:69" x14ac:dyDescent="0.25">
      <c r="B21" s="353" t="s">
        <v>38</v>
      </c>
      <c r="C21" s="353"/>
      <c r="D21" s="353"/>
      <c r="E21" s="353"/>
      <c r="F21" s="353"/>
      <c r="G21" s="353"/>
      <c r="H21" s="353"/>
      <c r="I21" s="353"/>
      <c r="J21" s="353"/>
      <c r="K21" s="353"/>
      <c r="L21" s="353"/>
      <c r="M21" s="10"/>
    </row>
    <row r="22" spans="1:69" x14ac:dyDescent="0.25">
      <c r="B22" s="286" t="s">
        <v>39</v>
      </c>
      <c r="C22" s="97"/>
      <c r="D22" s="97"/>
      <c r="E22" s="97"/>
      <c r="F22" s="98"/>
      <c r="G22" s="97"/>
      <c r="H22" s="99"/>
      <c r="I22" s="97"/>
      <c r="J22" s="97"/>
      <c r="K22" s="97"/>
      <c r="L22" s="97"/>
      <c r="M22" s="10"/>
    </row>
    <row r="23" spans="1:69" x14ac:dyDescent="0.25">
      <c r="B23" s="286" t="s">
        <v>40</v>
      </c>
      <c r="C23" s="97"/>
      <c r="D23" s="97"/>
      <c r="E23" s="97"/>
      <c r="F23" s="98"/>
      <c r="G23" s="97"/>
      <c r="H23" s="99"/>
      <c r="I23" s="97"/>
      <c r="J23" s="97"/>
      <c r="K23" s="97"/>
      <c r="L23" s="97"/>
      <c r="M23" s="10"/>
    </row>
    <row r="24" spans="1:69" x14ac:dyDescent="0.25">
      <c r="B24" s="10"/>
      <c r="C24" s="10"/>
      <c r="D24" s="10"/>
      <c r="E24" s="10"/>
      <c r="F24" s="40"/>
      <c r="G24" s="10"/>
      <c r="H24" s="16"/>
      <c r="I24" s="10"/>
      <c r="J24" s="10"/>
      <c r="K24" s="10"/>
      <c r="L24" s="10"/>
      <c r="M24" s="10"/>
    </row>
    <row r="25" spans="1:69" ht="61.35" customHeight="1" x14ac:dyDescent="0.25">
      <c r="A25" s="109"/>
      <c r="B25" s="109"/>
      <c r="C25" s="109"/>
      <c r="D25" s="109"/>
      <c r="E25" s="109"/>
      <c r="F25" s="110"/>
      <c r="G25" s="110"/>
      <c r="H25" s="110"/>
      <c r="I25" s="110"/>
      <c r="J25" s="110"/>
      <c r="K25" s="110"/>
      <c r="L25" s="110"/>
      <c r="M25" s="109"/>
      <c r="P25"/>
      <c r="AO25"/>
      <c r="AP25"/>
      <c r="AQ25"/>
      <c r="AR25"/>
      <c r="AS25"/>
      <c r="AT25"/>
      <c r="AU25"/>
      <c r="AV25"/>
      <c r="AW25"/>
      <c r="AX25"/>
      <c r="AY25"/>
      <c r="AZ25"/>
      <c r="BA25"/>
      <c r="BB25"/>
      <c r="BC25"/>
      <c r="BD25"/>
      <c r="BE25"/>
      <c r="BF25"/>
      <c r="BG25"/>
      <c r="BH25"/>
      <c r="BI25"/>
      <c r="BJ25"/>
      <c r="BK25"/>
      <c r="BL25"/>
      <c r="BM25"/>
      <c r="BN25"/>
      <c r="BO25"/>
      <c r="BP25"/>
      <c r="BQ25"/>
    </row>
    <row r="26" spans="1:69" s="10" customFormat="1" x14ac:dyDescent="0.25">
      <c r="F26" s="40"/>
      <c r="H26" s="16"/>
    </row>
    <row r="27" spans="1:69" s="10" customFormat="1" x14ac:dyDescent="0.25">
      <c r="F27" s="40"/>
      <c r="H27" s="16"/>
    </row>
    <row r="28" spans="1:69" s="10" customFormat="1" x14ac:dyDescent="0.25">
      <c r="F28" s="40"/>
      <c r="H28" s="16"/>
    </row>
    <row r="29" spans="1:69" s="10" customFormat="1" x14ac:dyDescent="0.25">
      <c r="F29" s="40"/>
      <c r="H29" s="16"/>
    </row>
    <row r="30" spans="1:69" s="10" customFormat="1" x14ac:dyDescent="0.25">
      <c r="F30" s="40"/>
      <c r="H30" s="16"/>
    </row>
    <row r="31" spans="1:69" s="10" customFormat="1" x14ac:dyDescent="0.25">
      <c r="F31" s="40"/>
      <c r="H31" s="16"/>
    </row>
    <row r="32" spans="1:69" s="10" customFormat="1" x14ac:dyDescent="0.25">
      <c r="F32" s="40"/>
      <c r="H32" s="16"/>
    </row>
    <row r="33" spans="6:8" s="10" customFormat="1" x14ac:dyDescent="0.25">
      <c r="F33" s="40"/>
      <c r="H33" s="16"/>
    </row>
    <row r="34" spans="6:8" s="10" customFormat="1" x14ac:dyDescent="0.25">
      <c r="F34" s="40"/>
      <c r="H34" s="16"/>
    </row>
    <row r="35" spans="6:8" s="10" customFormat="1" x14ac:dyDescent="0.25">
      <c r="F35" s="40"/>
      <c r="H35" s="16"/>
    </row>
    <row r="36" spans="6:8" s="10" customFormat="1" x14ac:dyDescent="0.25">
      <c r="F36" s="40"/>
      <c r="H36" s="16"/>
    </row>
    <row r="37" spans="6:8" s="10" customFormat="1" x14ac:dyDescent="0.25">
      <c r="F37" s="40"/>
      <c r="H37" s="16"/>
    </row>
    <row r="38" spans="6:8" s="10" customFormat="1" x14ac:dyDescent="0.25">
      <c r="F38" s="40"/>
      <c r="H38" s="16"/>
    </row>
    <row r="39" spans="6:8" s="10" customFormat="1" x14ac:dyDescent="0.25">
      <c r="F39" s="40"/>
      <c r="H39" s="16"/>
    </row>
    <row r="40" spans="6:8" s="10" customFormat="1" x14ac:dyDescent="0.25">
      <c r="F40" s="40"/>
      <c r="H40" s="16"/>
    </row>
    <row r="41" spans="6:8" s="10" customFormat="1" x14ac:dyDescent="0.25">
      <c r="F41" s="40"/>
      <c r="H41" s="16"/>
    </row>
    <row r="42" spans="6:8" s="10" customFormat="1" x14ac:dyDescent="0.25">
      <c r="F42" s="40"/>
      <c r="H42" s="16"/>
    </row>
    <row r="43" spans="6:8" s="10" customFormat="1" x14ac:dyDescent="0.25">
      <c r="F43" s="40"/>
      <c r="H43" s="16"/>
    </row>
    <row r="44" spans="6:8" s="10" customFormat="1" x14ac:dyDescent="0.25">
      <c r="F44" s="40"/>
      <c r="H44" s="16"/>
    </row>
    <row r="45" spans="6:8" s="10" customFormat="1" x14ac:dyDescent="0.25">
      <c r="F45" s="40"/>
      <c r="H45" s="16"/>
    </row>
    <row r="46" spans="6:8" s="10" customFormat="1" x14ac:dyDescent="0.25">
      <c r="F46" s="40"/>
      <c r="H46" s="16"/>
    </row>
    <row r="47" spans="6:8" s="10" customFormat="1" x14ac:dyDescent="0.25">
      <c r="F47" s="40"/>
      <c r="H47" s="16"/>
    </row>
    <row r="48" spans="6:8" s="10" customFormat="1" x14ac:dyDescent="0.25">
      <c r="F48" s="40"/>
      <c r="H48" s="16"/>
    </row>
    <row r="49" spans="6:8" s="10" customFormat="1" x14ac:dyDescent="0.25">
      <c r="F49" s="40"/>
      <c r="H49" s="16"/>
    </row>
    <row r="50" spans="6:8" s="10" customFormat="1" x14ac:dyDescent="0.25">
      <c r="F50" s="40"/>
      <c r="H50" s="16"/>
    </row>
    <row r="51" spans="6:8" s="10" customFormat="1" x14ac:dyDescent="0.25">
      <c r="F51" s="40"/>
      <c r="H51" s="16"/>
    </row>
    <row r="52" spans="6:8" s="10" customFormat="1" x14ac:dyDescent="0.25">
      <c r="F52" s="40"/>
      <c r="H52" s="16"/>
    </row>
    <row r="53" spans="6:8" s="10" customFormat="1" x14ac:dyDescent="0.25">
      <c r="F53" s="40"/>
      <c r="H53" s="16"/>
    </row>
    <row r="54" spans="6:8" s="10" customFormat="1" x14ac:dyDescent="0.25">
      <c r="F54" s="40"/>
      <c r="H54" s="16"/>
    </row>
    <row r="55" spans="6:8" s="10" customFormat="1" x14ac:dyDescent="0.25">
      <c r="F55" s="40"/>
      <c r="H55" s="16"/>
    </row>
    <row r="56" spans="6:8" s="10" customFormat="1" x14ac:dyDescent="0.25">
      <c r="F56" s="40"/>
      <c r="H56" s="16"/>
    </row>
    <row r="57" spans="6:8" s="10" customFormat="1" x14ac:dyDescent="0.25">
      <c r="F57" s="40"/>
      <c r="H57" s="16"/>
    </row>
    <row r="58" spans="6:8" s="10" customFormat="1" x14ac:dyDescent="0.25">
      <c r="F58" s="40"/>
      <c r="H58" s="16"/>
    </row>
    <row r="59" spans="6:8" s="10" customFormat="1" x14ac:dyDescent="0.25">
      <c r="F59" s="40"/>
      <c r="H59" s="16"/>
    </row>
    <row r="60" spans="6:8" s="10" customFormat="1" x14ac:dyDescent="0.25">
      <c r="F60" s="40"/>
      <c r="H60" s="16"/>
    </row>
    <row r="61" spans="6:8" s="10" customFormat="1" x14ac:dyDescent="0.25">
      <c r="F61" s="40"/>
      <c r="H61" s="16"/>
    </row>
    <row r="62" spans="6:8" s="10" customFormat="1" x14ac:dyDescent="0.25">
      <c r="F62" s="40"/>
      <c r="H62" s="16"/>
    </row>
    <row r="63" spans="6:8" s="10" customFormat="1" x14ac:dyDescent="0.25">
      <c r="F63" s="40"/>
      <c r="H63" s="16"/>
    </row>
    <row r="64" spans="6:8" s="10" customFormat="1" x14ac:dyDescent="0.25">
      <c r="F64" s="40"/>
      <c r="H64" s="16"/>
    </row>
    <row r="65" spans="6:8" s="10" customFormat="1" x14ac:dyDescent="0.25">
      <c r="F65" s="40"/>
      <c r="H65" s="16"/>
    </row>
    <row r="66" spans="6:8" s="10" customFormat="1" x14ac:dyDescent="0.25">
      <c r="F66" s="40"/>
      <c r="H66" s="16"/>
    </row>
    <row r="67" spans="6:8" s="10" customFormat="1" x14ac:dyDescent="0.25">
      <c r="F67" s="40"/>
      <c r="H67" s="16"/>
    </row>
    <row r="68" spans="6:8" s="10" customFormat="1" x14ac:dyDescent="0.25">
      <c r="F68" s="40"/>
      <c r="H68" s="16"/>
    </row>
    <row r="69" spans="6:8" s="10" customFormat="1" x14ac:dyDescent="0.25">
      <c r="F69" s="40"/>
      <c r="H69" s="16"/>
    </row>
    <row r="70" spans="6:8" s="10" customFormat="1" x14ac:dyDescent="0.25">
      <c r="F70" s="40"/>
      <c r="H70" s="16"/>
    </row>
    <row r="71" spans="6:8" s="10" customFormat="1" x14ac:dyDescent="0.25">
      <c r="F71" s="40"/>
      <c r="H71" s="16"/>
    </row>
    <row r="72" spans="6:8" s="10" customFormat="1" x14ac:dyDescent="0.25">
      <c r="F72" s="40"/>
      <c r="H72" s="16"/>
    </row>
    <row r="73" spans="6:8" s="10" customFormat="1" x14ac:dyDescent="0.25">
      <c r="F73" s="40"/>
      <c r="H73" s="16"/>
    </row>
    <row r="74" spans="6:8" s="10" customFormat="1" x14ac:dyDescent="0.25">
      <c r="F74" s="40"/>
      <c r="H74" s="16"/>
    </row>
    <row r="75" spans="6:8" s="10" customFormat="1" x14ac:dyDescent="0.25">
      <c r="F75" s="40"/>
      <c r="H75" s="16"/>
    </row>
    <row r="76" spans="6:8" s="10" customFormat="1" x14ac:dyDescent="0.25">
      <c r="F76" s="40"/>
      <c r="H76" s="16"/>
    </row>
    <row r="77" spans="6:8" s="10" customFormat="1" x14ac:dyDescent="0.25">
      <c r="F77" s="40"/>
      <c r="H77" s="16"/>
    </row>
    <row r="78" spans="6:8" s="10" customFormat="1" x14ac:dyDescent="0.25">
      <c r="F78" s="40"/>
      <c r="H78" s="16"/>
    </row>
    <row r="79" spans="6:8" s="10" customFormat="1" x14ac:dyDescent="0.25">
      <c r="F79" s="40"/>
      <c r="H79" s="16"/>
    </row>
    <row r="80" spans="6:8" s="10" customFormat="1" x14ac:dyDescent="0.25">
      <c r="F80" s="40"/>
      <c r="H80" s="16"/>
    </row>
    <row r="81" spans="6:8" s="10" customFormat="1" x14ac:dyDescent="0.25">
      <c r="F81" s="40"/>
      <c r="H81" s="16"/>
    </row>
    <row r="82" spans="6:8" s="10" customFormat="1" x14ac:dyDescent="0.25">
      <c r="F82" s="40"/>
      <c r="H82" s="16"/>
    </row>
    <row r="83" spans="6:8" s="10" customFormat="1" x14ac:dyDescent="0.25">
      <c r="F83" s="40"/>
      <c r="H83" s="16"/>
    </row>
    <row r="84" spans="6:8" s="10" customFormat="1" x14ac:dyDescent="0.25">
      <c r="F84" s="40"/>
      <c r="H84" s="16"/>
    </row>
    <row r="85" spans="6:8" s="10" customFormat="1" x14ac:dyDescent="0.25">
      <c r="F85" s="40"/>
      <c r="H85" s="16"/>
    </row>
    <row r="86" spans="6:8" s="10" customFormat="1" x14ac:dyDescent="0.25">
      <c r="F86" s="40"/>
      <c r="H86" s="16"/>
    </row>
    <row r="87" spans="6:8" s="10" customFormat="1" x14ac:dyDescent="0.25">
      <c r="F87" s="40"/>
      <c r="H87" s="16"/>
    </row>
    <row r="88" spans="6:8" s="10" customFormat="1" x14ac:dyDescent="0.25">
      <c r="F88" s="40"/>
      <c r="H88" s="16"/>
    </row>
    <row r="89" spans="6:8" s="10" customFormat="1" x14ac:dyDescent="0.25">
      <c r="F89" s="40"/>
      <c r="H89" s="16"/>
    </row>
    <row r="90" spans="6:8" s="10" customFormat="1" x14ac:dyDescent="0.25">
      <c r="F90" s="40"/>
      <c r="H90" s="16"/>
    </row>
    <row r="91" spans="6:8" s="10" customFormat="1" x14ac:dyDescent="0.25">
      <c r="F91" s="40"/>
      <c r="H91" s="16"/>
    </row>
    <row r="92" spans="6:8" s="10" customFormat="1" x14ac:dyDescent="0.25">
      <c r="F92" s="40"/>
      <c r="H92" s="16"/>
    </row>
    <row r="93" spans="6:8" s="10" customFormat="1" x14ac:dyDescent="0.25">
      <c r="F93" s="40"/>
      <c r="H93" s="16"/>
    </row>
    <row r="94" spans="6:8" s="10" customFormat="1" x14ac:dyDescent="0.25">
      <c r="F94" s="40"/>
      <c r="H94" s="16"/>
    </row>
    <row r="95" spans="6:8" s="10" customFormat="1" x14ac:dyDescent="0.25">
      <c r="F95" s="40"/>
      <c r="H95" s="16"/>
    </row>
    <row r="96" spans="6:8" s="10" customFormat="1" x14ac:dyDescent="0.25">
      <c r="F96" s="40"/>
      <c r="H96" s="16"/>
    </row>
    <row r="97" spans="6:8" s="10" customFormat="1" x14ac:dyDescent="0.25">
      <c r="F97" s="40"/>
      <c r="H97" s="16"/>
    </row>
    <row r="98" spans="6:8" s="10" customFormat="1" x14ac:dyDescent="0.25">
      <c r="F98" s="40"/>
      <c r="H98" s="16"/>
    </row>
    <row r="99" spans="6:8" s="10" customFormat="1" x14ac:dyDescent="0.25">
      <c r="F99" s="40"/>
      <c r="H99" s="16"/>
    </row>
    <row r="100" spans="6:8" s="10" customFormat="1" x14ac:dyDescent="0.25">
      <c r="F100" s="40"/>
      <c r="H100" s="16"/>
    </row>
    <row r="101" spans="6:8" s="10" customFormat="1" x14ac:dyDescent="0.25">
      <c r="F101" s="40"/>
      <c r="H101" s="16"/>
    </row>
    <row r="102" spans="6:8" s="10" customFormat="1" x14ac:dyDescent="0.25">
      <c r="F102" s="40"/>
      <c r="H102" s="16"/>
    </row>
    <row r="103" spans="6:8" s="10" customFormat="1" x14ac:dyDescent="0.25">
      <c r="F103" s="40"/>
      <c r="H103" s="16"/>
    </row>
    <row r="104" spans="6:8" s="10" customFormat="1" x14ac:dyDescent="0.25">
      <c r="F104" s="40"/>
      <c r="H104" s="16"/>
    </row>
    <row r="105" spans="6:8" s="10" customFormat="1" x14ac:dyDescent="0.25">
      <c r="F105" s="40"/>
      <c r="H105" s="16"/>
    </row>
    <row r="106" spans="6:8" s="10" customFormat="1" x14ac:dyDescent="0.25">
      <c r="F106" s="40"/>
      <c r="H106" s="16"/>
    </row>
    <row r="107" spans="6:8" s="10" customFormat="1" x14ac:dyDescent="0.25">
      <c r="F107" s="40"/>
      <c r="H107" s="16"/>
    </row>
    <row r="108" spans="6:8" s="10" customFormat="1" x14ac:dyDescent="0.25">
      <c r="F108" s="40"/>
      <c r="H108" s="16"/>
    </row>
    <row r="109" spans="6:8" s="10" customFormat="1" x14ac:dyDescent="0.25">
      <c r="F109" s="40"/>
      <c r="H109" s="16"/>
    </row>
    <row r="110" spans="6:8" s="10" customFormat="1" x14ac:dyDescent="0.25">
      <c r="F110" s="40"/>
      <c r="H110" s="16"/>
    </row>
    <row r="111" spans="6:8" s="10" customFormat="1" x14ac:dyDescent="0.25">
      <c r="F111" s="40"/>
      <c r="H111" s="16"/>
    </row>
    <row r="112" spans="6:8" s="10" customFormat="1" x14ac:dyDescent="0.25">
      <c r="F112" s="40"/>
      <c r="H112" s="16"/>
    </row>
    <row r="113" spans="6:8" s="10" customFormat="1" x14ac:dyDescent="0.25">
      <c r="F113" s="40"/>
      <c r="H113" s="16"/>
    </row>
    <row r="114" spans="6:8" s="10" customFormat="1" x14ac:dyDescent="0.25">
      <c r="F114" s="40"/>
      <c r="H114" s="16"/>
    </row>
    <row r="115" spans="6:8" s="10" customFormat="1" x14ac:dyDescent="0.25">
      <c r="F115" s="40"/>
      <c r="H115" s="16"/>
    </row>
    <row r="116" spans="6:8" s="10" customFormat="1" x14ac:dyDescent="0.25">
      <c r="F116" s="40"/>
      <c r="H116" s="16"/>
    </row>
    <row r="117" spans="6:8" s="10" customFormat="1" x14ac:dyDescent="0.25">
      <c r="F117" s="40"/>
      <c r="H117" s="16"/>
    </row>
    <row r="118" spans="6:8" s="10" customFormat="1" x14ac:dyDescent="0.25">
      <c r="F118" s="40"/>
      <c r="H118" s="16"/>
    </row>
    <row r="119" spans="6:8" s="10" customFormat="1" x14ac:dyDescent="0.25">
      <c r="F119" s="40"/>
      <c r="H119" s="16"/>
    </row>
    <row r="120" spans="6:8" s="10" customFormat="1" x14ac:dyDescent="0.25">
      <c r="F120" s="40"/>
      <c r="H120" s="16"/>
    </row>
    <row r="121" spans="6:8" s="10" customFormat="1" x14ac:dyDescent="0.25">
      <c r="F121" s="40"/>
      <c r="H121" s="16"/>
    </row>
    <row r="122" spans="6:8" s="10" customFormat="1" x14ac:dyDescent="0.25">
      <c r="F122" s="40"/>
      <c r="H122" s="16"/>
    </row>
    <row r="123" spans="6:8" s="10" customFormat="1" x14ac:dyDescent="0.25">
      <c r="F123" s="40"/>
      <c r="H123" s="16"/>
    </row>
    <row r="124" spans="6:8" s="10" customFormat="1" x14ac:dyDescent="0.25">
      <c r="F124" s="40"/>
      <c r="H124" s="16"/>
    </row>
    <row r="125" spans="6:8" s="10" customFormat="1" x14ac:dyDescent="0.25">
      <c r="F125" s="40"/>
      <c r="H125" s="16"/>
    </row>
    <row r="126" spans="6:8" s="10" customFormat="1" x14ac:dyDescent="0.25">
      <c r="F126" s="40"/>
      <c r="H126" s="16"/>
    </row>
    <row r="127" spans="6:8" s="10" customFormat="1" x14ac:dyDescent="0.25">
      <c r="F127" s="40"/>
      <c r="H127" s="16"/>
    </row>
    <row r="128" spans="6:8" s="10" customFormat="1" x14ac:dyDescent="0.25">
      <c r="F128" s="40"/>
      <c r="H128" s="16"/>
    </row>
    <row r="129" spans="6:8" s="10" customFormat="1" x14ac:dyDescent="0.25">
      <c r="F129" s="40"/>
      <c r="H129" s="16"/>
    </row>
    <row r="130" spans="6:8" s="10" customFormat="1" x14ac:dyDescent="0.25">
      <c r="F130" s="40"/>
      <c r="H130" s="16"/>
    </row>
    <row r="131" spans="6:8" s="10" customFormat="1" x14ac:dyDescent="0.25">
      <c r="F131" s="40"/>
      <c r="H131" s="16"/>
    </row>
    <row r="132" spans="6:8" s="10" customFormat="1" x14ac:dyDescent="0.25">
      <c r="F132" s="40"/>
      <c r="H132" s="16"/>
    </row>
    <row r="133" spans="6:8" s="10" customFormat="1" x14ac:dyDescent="0.25">
      <c r="F133" s="40"/>
      <c r="H133" s="16"/>
    </row>
    <row r="134" spans="6:8" s="10" customFormat="1" x14ac:dyDescent="0.25">
      <c r="F134" s="40"/>
      <c r="H134" s="16"/>
    </row>
    <row r="135" spans="6:8" s="10" customFormat="1" x14ac:dyDescent="0.25">
      <c r="F135" s="40"/>
      <c r="H135" s="16"/>
    </row>
    <row r="136" spans="6:8" s="10" customFormat="1" x14ac:dyDescent="0.25">
      <c r="F136" s="40"/>
      <c r="H136" s="16"/>
    </row>
    <row r="137" spans="6:8" s="10" customFormat="1" x14ac:dyDescent="0.25">
      <c r="F137" s="40"/>
      <c r="H137" s="16"/>
    </row>
    <row r="138" spans="6:8" s="10" customFormat="1" x14ac:dyDescent="0.25">
      <c r="F138" s="40"/>
      <c r="H138" s="16"/>
    </row>
    <row r="139" spans="6:8" s="10" customFormat="1" x14ac:dyDescent="0.25">
      <c r="F139" s="40"/>
      <c r="H139" s="16"/>
    </row>
    <row r="140" spans="6:8" s="10" customFormat="1" x14ac:dyDescent="0.25">
      <c r="F140" s="40"/>
      <c r="H140" s="16"/>
    </row>
    <row r="141" spans="6:8" s="10" customFormat="1" x14ac:dyDescent="0.25">
      <c r="F141" s="40"/>
      <c r="H141" s="16"/>
    </row>
    <row r="142" spans="6:8" s="10" customFormat="1" x14ac:dyDescent="0.25">
      <c r="F142" s="40"/>
      <c r="H142" s="16"/>
    </row>
    <row r="143" spans="6:8" s="10" customFormat="1" x14ac:dyDescent="0.25">
      <c r="F143" s="40"/>
      <c r="H143" s="16"/>
    </row>
    <row r="144" spans="6:8" s="10" customFormat="1" x14ac:dyDescent="0.25">
      <c r="F144" s="40"/>
      <c r="H144" s="16"/>
    </row>
    <row r="145" spans="6:8" s="10" customFormat="1" x14ac:dyDescent="0.25">
      <c r="F145" s="40"/>
      <c r="H145" s="16"/>
    </row>
    <row r="146" spans="6:8" s="10" customFormat="1" x14ac:dyDescent="0.25">
      <c r="F146" s="40"/>
      <c r="H146" s="16"/>
    </row>
    <row r="147" spans="6:8" s="10" customFormat="1" x14ac:dyDescent="0.25">
      <c r="F147" s="40"/>
      <c r="H147" s="16"/>
    </row>
    <row r="148" spans="6:8" s="10" customFormat="1" x14ac:dyDescent="0.25">
      <c r="F148" s="40"/>
      <c r="H148" s="16"/>
    </row>
    <row r="149" spans="6:8" s="10" customFormat="1" x14ac:dyDescent="0.25">
      <c r="F149" s="40"/>
      <c r="H149" s="16"/>
    </row>
    <row r="150" spans="6:8" s="10" customFormat="1" x14ac:dyDescent="0.25">
      <c r="F150" s="40"/>
      <c r="H150" s="16"/>
    </row>
    <row r="151" spans="6:8" s="10" customFormat="1" x14ac:dyDescent="0.25">
      <c r="F151" s="40"/>
      <c r="H151" s="16"/>
    </row>
    <row r="152" spans="6:8" s="10" customFormat="1" x14ac:dyDescent="0.25">
      <c r="F152" s="40"/>
      <c r="H152" s="16"/>
    </row>
    <row r="153" spans="6:8" s="10" customFormat="1" x14ac:dyDescent="0.25">
      <c r="F153" s="40"/>
      <c r="H153" s="16"/>
    </row>
    <row r="154" spans="6:8" s="10" customFormat="1" x14ac:dyDescent="0.25">
      <c r="F154" s="40"/>
      <c r="H154" s="16"/>
    </row>
    <row r="155" spans="6:8" s="10" customFormat="1" x14ac:dyDescent="0.25">
      <c r="F155" s="40"/>
      <c r="H155" s="16"/>
    </row>
    <row r="156" spans="6:8" s="10" customFormat="1" x14ac:dyDescent="0.25">
      <c r="F156" s="40"/>
      <c r="H156" s="16"/>
    </row>
    <row r="157" spans="6:8" s="10" customFormat="1" x14ac:dyDescent="0.25">
      <c r="F157" s="40"/>
      <c r="H157" s="16"/>
    </row>
    <row r="158" spans="6:8" s="10" customFormat="1" x14ac:dyDescent="0.25">
      <c r="F158" s="40"/>
      <c r="H158" s="16"/>
    </row>
    <row r="159" spans="6:8" s="10" customFormat="1" x14ac:dyDescent="0.25">
      <c r="F159" s="40"/>
      <c r="H159" s="16"/>
    </row>
    <row r="160" spans="6:8" s="10" customFormat="1" x14ac:dyDescent="0.25">
      <c r="F160" s="40"/>
      <c r="H160" s="16"/>
    </row>
    <row r="161" spans="6:8" s="10" customFormat="1" x14ac:dyDescent="0.25">
      <c r="F161" s="40"/>
      <c r="H161" s="16"/>
    </row>
    <row r="162" spans="6:8" s="10" customFormat="1" x14ac:dyDescent="0.25">
      <c r="F162" s="40"/>
      <c r="H162" s="16"/>
    </row>
    <row r="163" spans="6:8" s="10" customFormat="1" x14ac:dyDescent="0.25">
      <c r="F163" s="40"/>
      <c r="H163" s="16"/>
    </row>
    <row r="164" spans="6:8" s="10" customFormat="1" x14ac:dyDescent="0.25">
      <c r="F164" s="40"/>
      <c r="H164" s="16"/>
    </row>
    <row r="165" spans="6:8" s="10" customFormat="1" x14ac:dyDescent="0.25">
      <c r="F165" s="40"/>
      <c r="H165" s="16"/>
    </row>
    <row r="166" spans="6:8" s="10" customFormat="1" x14ac:dyDescent="0.25">
      <c r="F166" s="40"/>
      <c r="H166" s="16"/>
    </row>
    <row r="167" spans="6:8" s="10" customFormat="1" x14ac:dyDescent="0.25">
      <c r="F167" s="40"/>
      <c r="H167" s="16"/>
    </row>
    <row r="168" spans="6:8" s="10" customFormat="1" x14ac:dyDescent="0.25">
      <c r="F168" s="40"/>
      <c r="H168" s="16"/>
    </row>
    <row r="169" spans="6:8" s="10" customFormat="1" x14ac:dyDescent="0.25">
      <c r="F169" s="40"/>
      <c r="H169" s="16"/>
    </row>
    <row r="170" spans="6:8" s="10" customFormat="1" x14ac:dyDescent="0.25">
      <c r="F170" s="40"/>
      <c r="H170" s="16"/>
    </row>
    <row r="171" spans="6:8" s="10" customFormat="1" x14ac:dyDescent="0.25">
      <c r="F171" s="40"/>
      <c r="H171" s="16"/>
    </row>
    <row r="172" spans="6:8" s="10" customFormat="1" x14ac:dyDescent="0.25">
      <c r="F172" s="40"/>
      <c r="H172" s="16"/>
    </row>
    <row r="173" spans="6:8" s="10" customFormat="1" x14ac:dyDescent="0.25">
      <c r="F173" s="40"/>
      <c r="H173" s="16"/>
    </row>
    <row r="174" spans="6:8" s="10" customFormat="1" x14ac:dyDescent="0.25">
      <c r="F174" s="40"/>
      <c r="H174" s="16"/>
    </row>
    <row r="175" spans="6:8" s="10" customFormat="1" x14ac:dyDescent="0.25">
      <c r="F175" s="40"/>
      <c r="H175" s="16"/>
    </row>
    <row r="176" spans="6:8" s="10" customFormat="1" x14ac:dyDescent="0.25">
      <c r="F176" s="40"/>
      <c r="H176" s="16"/>
    </row>
    <row r="177" spans="6:8" s="10" customFormat="1" x14ac:dyDescent="0.25">
      <c r="F177" s="40"/>
      <c r="H177" s="16"/>
    </row>
    <row r="178" spans="6:8" s="10" customFormat="1" x14ac:dyDescent="0.25">
      <c r="F178" s="40"/>
      <c r="H178" s="16"/>
    </row>
    <row r="179" spans="6:8" s="10" customFormat="1" x14ac:dyDescent="0.25">
      <c r="F179" s="40"/>
      <c r="H179" s="16"/>
    </row>
    <row r="180" spans="6:8" s="10" customFormat="1" x14ac:dyDescent="0.25">
      <c r="F180" s="40"/>
      <c r="H180" s="16"/>
    </row>
    <row r="181" spans="6:8" s="10" customFormat="1" x14ac:dyDescent="0.25">
      <c r="F181" s="40"/>
      <c r="H181" s="16"/>
    </row>
    <row r="182" spans="6:8" s="10" customFormat="1" x14ac:dyDescent="0.25">
      <c r="F182" s="40"/>
      <c r="H182" s="16"/>
    </row>
    <row r="183" spans="6:8" s="10" customFormat="1" x14ac:dyDescent="0.25">
      <c r="F183" s="40"/>
      <c r="H183" s="16"/>
    </row>
    <row r="184" spans="6:8" s="10" customFormat="1" x14ac:dyDescent="0.25">
      <c r="F184" s="40"/>
      <c r="H184" s="16"/>
    </row>
    <row r="185" spans="6:8" s="10" customFormat="1" x14ac:dyDescent="0.25">
      <c r="F185" s="40"/>
      <c r="H185" s="16"/>
    </row>
    <row r="186" spans="6:8" s="10" customFormat="1" x14ac:dyDescent="0.25">
      <c r="F186" s="40"/>
      <c r="H186" s="16"/>
    </row>
    <row r="187" spans="6:8" s="10" customFormat="1" x14ac:dyDescent="0.25">
      <c r="F187" s="40"/>
      <c r="H187" s="16"/>
    </row>
    <row r="188" spans="6:8" s="10" customFormat="1" x14ac:dyDescent="0.25">
      <c r="F188" s="40"/>
      <c r="H188" s="16"/>
    </row>
    <row r="189" spans="6:8" s="10" customFormat="1" x14ac:dyDescent="0.25">
      <c r="F189" s="40"/>
      <c r="H189" s="16"/>
    </row>
    <row r="190" spans="6:8" s="10" customFormat="1" x14ac:dyDescent="0.25">
      <c r="F190" s="40"/>
      <c r="H190" s="16"/>
    </row>
    <row r="191" spans="6:8" s="10" customFormat="1" x14ac:dyDescent="0.25">
      <c r="F191" s="40"/>
      <c r="H191" s="16"/>
    </row>
    <row r="192" spans="6:8" s="10" customFormat="1" x14ac:dyDescent="0.25">
      <c r="F192" s="40"/>
      <c r="H192" s="16"/>
    </row>
    <row r="193" spans="6:8" s="10" customFormat="1" x14ac:dyDescent="0.25">
      <c r="F193" s="40"/>
      <c r="H193" s="16"/>
    </row>
    <row r="194" spans="6:8" s="10" customFormat="1" x14ac:dyDescent="0.25">
      <c r="F194" s="40"/>
      <c r="H194" s="16"/>
    </row>
    <row r="195" spans="6:8" s="10" customFormat="1" x14ac:dyDescent="0.25">
      <c r="F195" s="40"/>
      <c r="H195" s="16"/>
    </row>
    <row r="196" spans="6:8" s="10" customFormat="1" x14ac:dyDescent="0.25">
      <c r="F196" s="40"/>
      <c r="H196" s="16"/>
    </row>
    <row r="197" spans="6:8" s="10" customFormat="1" x14ac:dyDescent="0.25">
      <c r="F197" s="40"/>
      <c r="H197" s="16"/>
    </row>
    <row r="198" spans="6:8" s="10" customFormat="1" x14ac:dyDescent="0.25">
      <c r="F198" s="40"/>
      <c r="H198" s="16"/>
    </row>
    <row r="199" spans="6:8" s="10" customFormat="1" x14ac:dyDescent="0.25">
      <c r="F199" s="40"/>
      <c r="H199" s="16"/>
    </row>
    <row r="200" spans="6:8" s="10" customFormat="1" x14ac:dyDescent="0.25">
      <c r="F200" s="40"/>
      <c r="H200" s="16"/>
    </row>
    <row r="201" spans="6:8" s="10" customFormat="1" x14ac:dyDescent="0.25">
      <c r="F201" s="40"/>
      <c r="H201" s="16"/>
    </row>
    <row r="202" spans="6:8" s="10" customFormat="1" x14ac:dyDescent="0.25">
      <c r="F202" s="40"/>
      <c r="H202" s="16"/>
    </row>
    <row r="203" spans="6:8" s="10" customFormat="1" x14ac:dyDescent="0.25">
      <c r="F203" s="40"/>
      <c r="H203" s="16"/>
    </row>
    <row r="204" spans="6:8" s="10" customFormat="1" x14ac:dyDescent="0.25">
      <c r="F204" s="40"/>
      <c r="H204" s="16"/>
    </row>
    <row r="205" spans="6:8" s="10" customFormat="1" x14ac:dyDescent="0.25">
      <c r="F205" s="40"/>
      <c r="H205" s="16"/>
    </row>
    <row r="206" spans="6:8" s="10" customFormat="1" x14ac:dyDescent="0.25">
      <c r="F206" s="40"/>
      <c r="H206" s="16"/>
    </row>
    <row r="207" spans="6:8" s="10" customFormat="1" x14ac:dyDescent="0.25">
      <c r="F207" s="40"/>
      <c r="H207" s="16"/>
    </row>
    <row r="208" spans="6:8" s="10" customFormat="1" x14ac:dyDescent="0.25">
      <c r="F208" s="40"/>
      <c r="H208" s="16"/>
    </row>
    <row r="209" spans="6:8" s="10" customFormat="1" x14ac:dyDescent="0.25">
      <c r="F209" s="40"/>
      <c r="H209" s="16"/>
    </row>
    <row r="210" spans="6:8" s="10" customFormat="1" x14ac:dyDescent="0.25">
      <c r="F210" s="40"/>
      <c r="H210" s="16"/>
    </row>
    <row r="211" spans="6:8" s="10" customFormat="1" x14ac:dyDescent="0.25">
      <c r="F211" s="40"/>
      <c r="H211" s="16"/>
    </row>
    <row r="212" spans="6:8" s="10" customFormat="1" x14ac:dyDescent="0.25">
      <c r="F212" s="40"/>
      <c r="H212" s="16"/>
    </row>
    <row r="213" spans="6:8" s="10" customFormat="1" x14ac:dyDescent="0.25">
      <c r="F213" s="40"/>
      <c r="H213" s="16"/>
    </row>
    <row r="214" spans="6:8" s="10" customFormat="1" x14ac:dyDescent="0.25">
      <c r="F214" s="40"/>
      <c r="H214" s="16"/>
    </row>
    <row r="215" spans="6:8" s="10" customFormat="1" x14ac:dyDescent="0.25">
      <c r="F215" s="40"/>
      <c r="H215" s="16"/>
    </row>
    <row r="216" spans="6:8" s="10" customFormat="1" x14ac:dyDescent="0.25">
      <c r="F216" s="40"/>
      <c r="H216" s="16"/>
    </row>
    <row r="217" spans="6:8" s="10" customFormat="1" x14ac:dyDescent="0.25">
      <c r="F217" s="40"/>
      <c r="H217" s="16"/>
    </row>
    <row r="218" spans="6:8" s="10" customFormat="1" x14ac:dyDescent="0.25">
      <c r="F218" s="40"/>
      <c r="H218" s="16"/>
    </row>
    <row r="219" spans="6:8" s="10" customFormat="1" x14ac:dyDescent="0.25">
      <c r="F219" s="40"/>
      <c r="H219" s="16"/>
    </row>
    <row r="220" spans="6:8" s="10" customFormat="1" x14ac:dyDescent="0.25">
      <c r="F220" s="40"/>
      <c r="H220" s="16"/>
    </row>
    <row r="221" spans="6:8" s="10" customFormat="1" x14ac:dyDescent="0.25">
      <c r="F221" s="40"/>
      <c r="H221" s="16"/>
    </row>
    <row r="222" spans="6:8" s="10" customFormat="1" x14ac:dyDescent="0.25">
      <c r="F222" s="40"/>
      <c r="H222" s="16"/>
    </row>
    <row r="223" spans="6:8" s="10" customFormat="1" x14ac:dyDescent="0.25">
      <c r="F223" s="40"/>
      <c r="H223" s="16"/>
    </row>
    <row r="224" spans="6:8" s="10" customFormat="1" x14ac:dyDescent="0.25">
      <c r="F224" s="40"/>
      <c r="H224" s="16"/>
    </row>
    <row r="225" spans="6:8" s="10" customFormat="1" x14ac:dyDescent="0.25">
      <c r="F225" s="40"/>
      <c r="H225" s="16"/>
    </row>
    <row r="226" spans="6:8" s="10" customFormat="1" x14ac:dyDescent="0.25">
      <c r="F226" s="40"/>
      <c r="H226" s="16"/>
    </row>
    <row r="227" spans="6:8" s="10" customFormat="1" x14ac:dyDescent="0.25">
      <c r="F227" s="40"/>
      <c r="H227" s="16"/>
    </row>
    <row r="228" spans="6:8" s="10" customFormat="1" x14ac:dyDescent="0.25">
      <c r="F228" s="40"/>
      <c r="H228" s="16"/>
    </row>
    <row r="229" spans="6:8" s="10" customFormat="1" x14ac:dyDescent="0.25">
      <c r="F229" s="40"/>
      <c r="H229" s="16"/>
    </row>
    <row r="230" spans="6:8" s="10" customFormat="1" x14ac:dyDescent="0.25">
      <c r="F230" s="40"/>
      <c r="H230" s="16"/>
    </row>
    <row r="231" spans="6:8" s="10" customFormat="1" x14ac:dyDescent="0.25">
      <c r="F231" s="40"/>
      <c r="H231" s="16"/>
    </row>
    <row r="232" spans="6:8" s="10" customFormat="1" x14ac:dyDescent="0.25">
      <c r="F232" s="40"/>
      <c r="H232" s="16"/>
    </row>
    <row r="233" spans="6:8" s="10" customFormat="1" x14ac:dyDescent="0.25">
      <c r="F233" s="40"/>
      <c r="H233" s="16"/>
    </row>
    <row r="234" spans="6:8" s="10" customFormat="1" x14ac:dyDescent="0.25">
      <c r="F234" s="40"/>
      <c r="H234" s="16"/>
    </row>
    <row r="235" spans="6:8" s="10" customFormat="1" x14ac:dyDescent="0.25">
      <c r="F235" s="40"/>
      <c r="H235" s="16"/>
    </row>
    <row r="236" spans="6:8" s="10" customFormat="1" x14ac:dyDescent="0.25">
      <c r="F236" s="40"/>
      <c r="H236" s="16"/>
    </row>
    <row r="237" spans="6:8" s="10" customFormat="1" x14ac:dyDescent="0.25">
      <c r="F237" s="40"/>
      <c r="H237" s="16"/>
    </row>
    <row r="238" spans="6:8" s="10" customFormat="1" x14ac:dyDescent="0.25">
      <c r="F238" s="40"/>
      <c r="H238" s="16"/>
    </row>
    <row r="239" spans="6:8" s="10" customFormat="1" x14ac:dyDescent="0.25">
      <c r="F239" s="40"/>
      <c r="H239" s="16"/>
    </row>
    <row r="240" spans="6:8" s="10" customFormat="1" x14ac:dyDescent="0.25">
      <c r="F240" s="40"/>
      <c r="H240" s="16"/>
    </row>
    <row r="241" spans="6:8" s="10" customFormat="1" x14ac:dyDescent="0.25">
      <c r="F241" s="40"/>
      <c r="H241" s="16"/>
    </row>
    <row r="242" spans="6:8" s="10" customFormat="1" x14ac:dyDescent="0.25">
      <c r="F242" s="40"/>
      <c r="H242" s="16"/>
    </row>
    <row r="243" spans="6:8" s="10" customFormat="1" x14ac:dyDescent="0.25">
      <c r="F243" s="40"/>
      <c r="H243" s="16"/>
    </row>
    <row r="244" spans="6:8" s="10" customFormat="1" x14ac:dyDescent="0.25">
      <c r="F244" s="40"/>
      <c r="H244" s="16"/>
    </row>
    <row r="245" spans="6:8" s="10" customFormat="1" x14ac:dyDescent="0.25">
      <c r="F245" s="40"/>
      <c r="H245" s="16"/>
    </row>
    <row r="246" spans="6:8" s="10" customFormat="1" x14ac:dyDescent="0.25">
      <c r="F246" s="40"/>
      <c r="H246" s="16"/>
    </row>
    <row r="247" spans="6:8" s="10" customFormat="1" x14ac:dyDescent="0.25">
      <c r="F247" s="40"/>
      <c r="H247" s="16"/>
    </row>
    <row r="248" spans="6:8" s="10" customFormat="1" x14ac:dyDescent="0.25">
      <c r="F248" s="40"/>
      <c r="H248" s="16"/>
    </row>
    <row r="249" spans="6:8" s="10" customFormat="1" x14ac:dyDescent="0.25">
      <c r="F249" s="40"/>
      <c r="H249" s="16"/>
    </row>
    <row r="250" spans="6:8" s="10" customFormat="1" x14ac:dyDescent="0.25">
      <c r="F250" s="40"/>
      <c r="H250" s="16"/>
    </row>
    <row r="251" spans="6:8" s="10" customFormat="1" x14ac:dyDescent="0.25">
      <c r="F251" s="40"/>
      <c r="H251" s="16"/>
    </row>
    <row r="252" spans="6:8" s="10" customFormat="1" x14ac:dyDescent="0.25">
      <c r="F252" s="40"/>
      <c r="H252" s="16"/>
    </row>
    <row r="253" spans="6:8" s="10" customFormat="1" x14ac:dyDescent="0.25">
      <c r="F253" s="40"/>
      <c r="H253" s="16"/>
    </row>
    <row r="254" spans="6:8" s="10" customFormat="1" x14ac:dyDescent="0.25">
      <c r="F254" s="40"/>
      <c r="H254" s="16"/>
    </row>
    <row r="255" spans="6:8" s="10" customFormat="1" x14ac:dyDescent="0.25">
      <c r="F255" s="40"/>
      <c r="H255" s="16"/>
    </row>
    <row r="256" spans="6:8" s="10" customFormat="1" x14ac:dyDescent="0.25">
      <c r="F256" s="40"/>
      <c r="H256" s="16"/>
    </row>
    <row r="257" spans="6:8" s="10" customFormat="1" x14ac:dyDescent="0.25">
      <c r="F257" s="40"/>
      <c r="H257" s="16"/>
    </row>
    <row r="258" spans="6:8" s="10" customFormat="1" x14ac:dyDescent="0.25">
      <c r="F258" s="40"/>
      <c r="H258" s="16"/>
    </row>
    <row r="259" spans="6:8" s="10" customFormat="1" x14ac:dyDescent="0.25">
      <c r="F259" s="40"/>
      <c r="H259" s="16"/>
    </row>
    <row r="260" spans="6:8" s="10" customFormat="1" x14ac:dyDescent="0.25">
      <c r="F260" s="40"/>
      <c r="H260" s="16"/>
    </row>
    <row r="261" spans="6:8" s="10" customFormat="1" x14ac:dyDescent="0.25">
      <c r="F261" s="40"/>
      <c r="H261" s="16"/>
    </row>
    <row r="262" spans="6:8" s="10" customFormat="1" x14ac:dyDescent="0.25">
      <c r="F262" s="40"/>
      <c r="H262" s="16"/>
    </row>
    <row r="263" spans="6:8" s="10" customFormat="1" x14ac:dyDescent="0.25">
      <c r="F263" s="40"/>
      <c r="H263" s="16"/>
    </row>
    <row r="264" spans="6:8" s="10" customFormat="1" x14ac:dyDescent="0.25">
      <c r="F264" s="40"/>
      <c r="H264" s="16"/>
    </row>
    <row r="265" spans="6:8" s="10" customFormat="1" x14ac:dyDescent="0.25">
      <c r="F265" s="40"/>
      <c r="H265" s="16"/>
    </row>
    <row r="266" spans="6:8" s="10" customFormat="1" x14ac:dyDescent="0.25">
      <c r="F266" s="40"/>
      <c r="H266" s="16"/>
    </row>
    <row r="267" spans="6:8" s="10" customFormat="1" x14ac:dyDescent="0.25">
      <c r="F267" s="40"/>
      <c r="H267" s="16"/>
    </row>
    <row r="268" spans="6:8" s="10" customFormat="1" x14ac:dyDescent="0.25">
      <c r="F268" s="40"/>
      <c r="H268" s="16"/>
    </row>
    <row r="269" spans="6:8" s="10" customFormat="1" x14ac:dyDescent="0.25">
      <c r="F269" s="40"/>
      <c r="H269" s="16"/>
    </row>
    <row r="270" spans="6:8" s="10" customFormat="1" x14ac:dyDescent="0.25">
      <c r="F270" s="40"/>
      <c r="H270" s="16"/>
    </row>
    <row r="271" spans="6:8" s="10" customFormat="1" x14ac:dyDescent="0.25">
      <c r="F271" s="40"/>
      <c r="H271" s="16"/>
    </row>
    <row r="272" spans="6:8" s="10" customFormat="1" x14ac:dyDescent="0.25">
      <c r="F272" s="40"/>
      <c r="H272" s="16"/>
    </row>
    <row r="273" spans="6:8" s="10" customFormat="1" x14ac:dyDescent="0.25">
      <c r="F273" s="40"/>
      <c r="H273" s="16"/>
    </row>
    <row r="274" spans="6:8" s="10" customFormat="1" x14ac:dyDescent="0.25">
      <c r="F274" s="40"/>
      <c r="H274" s="16"/>
    </row>
    <row r="275" spans="6:8" s="10" customFormat="1" x14ac:dyDescent="0.25">
      <c r="F275" s="40"/>
      <c r="H275" s="16"/>
    </row>
    <row r="276" spans="6:8" s="10" customFormat="1" x14ac:dyDescent="0.25">
      <c r="F276" s="40"/>
      <c r="H276" s="16"/>
    </row>
    <row r="277" spans="6:8" s="10" customFormat="1" x14ac:dyDescent="0.25">
      <c r="F277" s="40"/>
      <c r="H277" s="16"/>
    </row>
    <row r="278" spans="6:8" s="10" customFormat="1" x14ac:dyDescent="0.25">
      <c r="F278" s="40"/>
      <c r="H278" s="16"/>
    </row>
    <row r="279" spans="6:8" s="10" customFormat="1" x14ac:dyDescent="0.25">
      <c r="F279" s="40"/>
      <c r="H279" s="16"/>
    </row>
    <row r="280" spans="6:8" s="10" customFormat="1" x14ac:dyDescent="0.25">
      <c r="F280" s="40"/>
      <c r="H280" s="16"/>
    </row>
    <row r="281" spans="6:8" s="10" customFormat="1" x14ac:dyDescent="0.25">
      <c r="F281" s="40"/>
      <c r="H281" s="16"/>
    </row>
    <row r="282" spans="6:8" s="10" customFormat="1" x14ac:dyDescent="0.25">
      <c r="F282" s="40"/>
      <c r="H282" s="16"/>
    </row>
    <row r="283" spans="6:8" s="10" customFormat="1" x14ac:dyDescent="0.25">
      <c r="F283" s="40"/>
      <c r="H283" s="16"/>
    </row>
    <row r="284" spans="6:8" s="10" customFormat="1" x14ac:dyDescent="0.25">
      <c r="F284" s="40"/>
      <c r="H284" s="16"/>
    </row>
    <row r="285" spans="6:8" s="10" customFormat="1" x14ac:dyDescent="0.25">
      <c r="F285" s="40"/>
      <c r="H285" s="16"/>
    </row>
    <row r="286" spans="6:8" s="10" customFormat="1" x14ac:dyDescent="0.25">
      <c r="F286" s="40"/>
      <c r="H286" s="16"/>
    </row>
    <row r="287" spans="6:8" s="10" customFormat="1" x14ac:dyDescent="0.25">
      <c r="F287" s="40"/>
      <c r="H287" s="16"/>
    </row>
    <row r="288" spans="6:8" s="10" customFormat="1" x14ac:dyDescent="0.25">
      <c r="F288" s="40"/>
      <c r="H288" s="16"/>
    </row>
    <row r="289" spans="6:8" s="10" customFormat="1" x14ac:dyDescent="0.25">
      <c r="F289" s="40"/>
      <c r="H289" s="16"/>
    </row>
    <row r="290" spans="6:8" s="10" customFormat="1" x14ac:dyDescent="0.25">
      <c r="F290" s="40"/>
      <c r="H290" s="16"/>
    </row>
    <row r="291" spans="6:8" s="10" customFormat="1" x14ac:dyDescent="0.25">
      <c r="F291" s="40"/>
      <c r="H291" s="16"/>
    </row>
    <row r="292" spans="6:8" s="10" customFormat="1" x14ac:dyDescent="0.25">
      <c r="F292" s="40"/>
      <c r="H292" s="16"/>
    </row>
    <row r="293" spans="6:8" s="10" customFormat="1" x14ac:dyDescent="0.25">
      <c r="F293" s="40"/>
      <c r="H293" s="16"/>
    </row>
    <row r="294" spans="6:8" s="10" customFormat="1" x14ac:dyDescent="0.25">
      <c r="F294" s="40"/>
      <c r="H294" s="16"/>
    </row>
    <row r="295" spans="6:8" s="10" customFormat="1" x14ac:dyDescent="0.25">
      <c r="F295" s="40"/>
      <c r="H295" s="16"/>
    </row>
    <row r="296" spans="6:8" s="10" customFormat="1" x14ac:dyDescent="0.25">
      <c r="F296" s="40"/>
      <c r="H296" s="16"/>
    </row>
    <row r="297" spans="6:8" s="10" customFormat="1" x14ac:dyDescent="0.25">
      <c r="F297" s="40"/>
      <c r="H297" s="16"/>
    </row>
    <row r="298" spans="6:8" s="10" customFormat="1" x14ac:dyDescent="0.25">
      <c r="F298" s="40"/>
      <c r="H298" s="16"/>
    </row>
    <row r="299" spans="6:8" s="10" customFormat="1" x14ac:dyDescent="0.25">
      <c r="F299" s="40"/>
      <c r="H299" s="16"/>
    </row>
    <row r="300" spans="6:8" s="10" customFormat="1" x14ac:dyDescent="0.25">
      <c r="F300" s="40"/>
      <c r="H300" s="16"/>
    </row>
    <row r="301" spans="6:8" s="10" customFormat="1" x14ac:dyDescent="0.25">
      <c r="F301" s="40"/>
      <c r="H301" s="16"/>
    </row>
    <row r="302" spans="6:8" s="10" customFormat="1" x14ac:dyDescent="0.25">
      <c r="F302" s="40"/>
      <c r="H302" s="16"/>
    </row>
    <row r="303" spans="6:8" s="10" customFormat="1" x14ac:dyDescent="0.25">
      <c r="F303" s="40"/>
      <c r="H303" s="16"/>
    </row>
    <row r="304" spans="6:8" s="10" customFormat="1" x14ac:dyDescent="0.25">
      <c r="F304" s="40"/>
      <c r="H304" s="16"/>
    </row>
    <row r="305" spans="6:8" s="10" customFormat="1" x14ac:dyDescent="0.25">
      <c r="F305" s="40"/>
      <c r="H305" s="16"/>
    </row>
    <row r="306" spans="6:8" s="10" customFormat="1" x14ac:dyDescent="0.25">
      <c r="F306" s="40"/>
      <c r="H306" s="16"/>
    </row>
    <row r="307" spans="6:8" s="10" customFormat="1" x14ac:dyDescent="0.25">
      <c r="F307" s="40"/>
      <c r="H307" s="16"/>
    </row>
    <row r="308" spans="6:8" s="10" customFormat="1" x14ac:dyDescent="0.25">
      <c r="F308" s="40"/>
      <c r="H308" s="16"/>
    </row>
    <row r="309" spans="6:8" s="10" customFormat="1" x14ac:dyDescent="0.25">
      <c r="F309" s="40"/>
      <c r="H309" s="16"/>
    </row>
    <row r="310" spans="6:8" s="10" customFormat="1" x14ac:dyDescent="0.25">
      <c r="F310" s="40"/>
      <c r="H310" s="16"/>
    </row>
    <row r="311" spans="6:8" s="10" customFormat="1" x14ac:dyDescent="0.25">
      <c r="F311" s="40"/>
      <c r="H311" s="16"/>
    </row>
    <row r="312" spans="6:8" s="10" customFormat="1" x14ac:dyDescent="0.25">
      <c r="F312" s="40"/>
      <c r="H312" s="16"/>
    </row>
    <row r="313" spans="6:8" s="10" customFormat="1" x14ac:dyDescent="0.25">
      <c r="F313" s="40"/>
      <c r="H313" s="16"/>
    </row>
    <row r="314" spans="6:8" s="10" customFormat="1" x14ac:dyDescent="0.25">
      <c r="F314" s="40"/>
      <c r="H314" s="16"/>
    </row>
    <row r="315" spans="6:8" s="10" customFormat="1" x14ac:dyDescent="0.25">
      <c r="F315" s="40"/>
      <c r="H315" s="16"/>
    </row>
    <row r="316" spans="6:8" s="10" customFormat="1" x14ac:dyDescent="0.25">
      <c r="F316" s="40"/>
      <c r="H316" s="16"/>
    </row>
    <row r="317" spans="6:8" s="10" customFormat="1" x14ac:dyDescent="0.25">
      <c r="F317" s="40"/>
      <c r="H317" s="16"/>
    </row>
    <row r="318" spans="6:8" s="10" customFormat="1" x14ac:dyDescent="0.25">
      <c r="F318" s="40"/>
      <c r="H318" s="16"/>
    </row>
    <row r="319" spans="6:8" s="10" customFormat="1" x14ac:dyDescent="0.25">
      <c r="F319" s="40"/>
      <c r="H319" s="16"/>
    </row>
    <row r="320" spans="6:8" s="10" customFormat="1" x14ac:dyDescent="0.25">
      <c r="F320" s="40"/>
      <c r="H320" s="16"/>
    </row>
    <row r="321" spans="6:8" s="10" customFormat="1" x14ac:dyDescent="0.25">
      <c r="F321" s="40"/>
      <c r="H321" s="16"/>
    </row>
    <row r="322" spans="6:8" s="10" customFormat="1" x14ac:dyDescent="0.25">
      <c r="F322" s="40"/>
      <c r="H322" s="16"/>
    </row>
    <row r="323" spans="6:8" s="10" customFormat="1" x14ac:dyDescent="0.25">
      <c r="F323" s="40"/>
      <c r="H323" s="16"/>
    </row>
    <row r="324" spans="6:8" s="10" customFormat="1" x14ac:dyDescent="0.25">
      <c r="F324" s="40"/>
      <c r="H324" s="16"/>
    </row>
    <row r="325" spans="6:8" s="10" customFormat="1" x14ac:dyDescent="0.25">
      <c r="F325" s="40"/>
      <c r="H325" s="16"/>
    </row>
    <row r="326" spans="6:8" s="10" customFormat="1" x14ac:dyDescent="0.25">
      <c r="F326" s="40"/>
      <c r="H326" s="16"/>
    </row>
    <row r="327" spans="6:8" s="10" customFormat="1" x14ac:dyDescent="0.25">
      <c r="F327" s="40"/>
      <c r="H327" s="16"/>
    </row>
    <row r="328" spans="6:8" s="10" customFormat="1" x14ac:dyDescent="0.25">
      <c r="F328" s="40"/>
      <c r="H328" s="16"/>
    </row>
    <row r="329" spans="6:8" s="10" customFormat="1" x14ac:dyDescent="0.25">
      <c r="F329" s="40"/>
      <c r="H329" s="16"/>
    </row>
    <row r="330" spans="6:8" s="10" customFormat="1" x14ac:dyDescent="0.25">
      <c r="F330" s="40"/>
      <c r="H330" s="16"/>
    </row>
    <row r="331" spans="6:8" s="10" customFormat="1" x14ac:dyDescent="0.25">
      <c r="F331" s="40"/>
      <c r="H331" s="16"/>
    </row>
    <row r="332" spans="6:8" s="10" customFormat="1" x14ac:dyDescent="0.25">
      <c r="F332" s="40"/>
      <c r="H332" s="16"/>
    </row>
    <row r="333" spans="6:8" s="10" customFormat="1" x14ac:dyDescent="0.25">
      <c r="F333" s="40"/>
      <c r="H333" s="16"/>
    </row>
    <row r="334" spans="6:8" s="10" customFormat="1" x14ac:dyDescent="0.25">
      <c r="F334" s="40"/>
      <c r="H334" s="16"/>
    </row>
    <row r="335" spans="6:8" s="10" customFormat="1" x14ac:dyDescent="0.25">
      <c r="F335" s="40"/>
      <c r="H335" s="16"/>
    </row>
    <row r="336" spans="6:8" s="10" customFormat="1" x14ac:dyDescent="0.25">
      <c r="F336" s="40"/>
      <c r="H336" s="16"/>
    </row>
    <row r="337" spans="6:8" s="10" customFormat="1" x14ac:dyDescent="0.25">
      <c r="F337" s="40"/>
      <c r="H337" s="16"/>
    </row>
    <row r="338" spans="6:8" s="10" customFormat="1" x14ac:dyDescent="0.25">
      <c r="F338" s="40"/>
      <c r="H338" s="16"/>
    </row>
    <row r="339" spans="6:8" s="10" customFormat="1" x14ac:dyDescent="0.25">
      <c r="F339" s="40"/>
      <c r="H339" s="16"/>
    </row>
    <row r="340" spans="6:8" s="10" customFormat="1" x14ac:dyDescent="0.25">
      <c r="F340" s="40"/>
      <c r="H340" s="16"/>
    </row>
    <row r="341" spans="6:8" s="10" customFormat="1" x14ac:dyDescent="0.25">
      <c r="F341" s="40"/>
      <c r="H341" s="16"/>
    </row>
    <row r="342" spans="6:8" s="10" customFormat="1" x14ac:dyDescent="0.25">
      <c r="F342" s="40"/>
      <c r="H342" s="16"/>
    </row>
    <row r="343" spans="6:8" s="10" customFormat="1" x14ac:dyDescent="0.25">
      <c r="F343" s="40"/>
      <c r="H343" s="16"/>
    </row>
    <row r="344" spans="6:8" s="10" customFormat="1" x14ac:dyDescent="0.25">
      <c r="F344" s="40"/>
      <c r="H344" s="16"/>
    </row>
    <row r="345" spans="6:8" s="10" customFormat="1" x14ac:dyDescent="0.25">
      <c r="F345" s="40"/>
      <c r="H345" s="16"/>
    </row>
    <row r="346" spans="6:8" s="10" customFormat="1" x14ac:dyDescent="0.25">
      <c r="F346" s="40"/>
      <c r="H346" s="16"/>
    </row>
    <row r="347" spans="6:8" s="10" customFormat="1" x14ac:dyDescent="0.25">
      <c r="F347" s="40"/>
      <c r="H347" s="16"/>
    </row>
    <row r="348" spans="6:8" s="10" customFormat="1" x14ac:dyDescent="0.25">
      <c r="F348" s="40"/>
      <c r="H348" s="16"/>
    </row>
    <row r="349" spans="6:8" s="10" customFormat="1" x14ac:dyDescent="0.25">
      <c r="F349" s="40"/>
      <c r="H349" s="16"/>
    </row>
    <row r="350" spans="6:8" s="10" customFormat="1" x14ac:dyDescent="0.25">
      <c r="F350" s="40"/>
      <c r="H350" s="16"/>
    </row>
    <row r="351" spans="6:8" s="10" customFormat="1" x14ac:dyDescent="0.25">
      <c r="F351" s="40"/>
      <c r="H351" s="16"/>
    </row>
    <row r="352" spans="6:8" s="10" customFormat="1" x14ac:dyDescent="0.25">
      <c r="F352" s="40"/>
      <c r="H352" s="16"/>
    </row>
    <row r="353" spans="6:8" s="10" customFormat="1" x14ac:dyDescent="0.25">
      <c r="F353" s="40"/>
      <c r="H353" s="16"/>
    </row>
    <row r="354" spans="6:8" s="10" customFormat="1" x14ac:dyDescent="0.25">
      <c r="F354" s="40"/>
      <c r="H354" s="16"/>
    </row>
    <row r="355" spans="6:8" s="10" customFormat="1" x14ac:dyDescent="0.25">
      <c r="F355" s="40"/>
      <c r="H355" s="16"/>
    </row>
    <row r="356" spans="6:8" s="10" customFormat="1" x14ac:dyDescent="0.25">
      <c r="F356" s="40"/>
      <c r="H356" s="16"/>
    </row>
    <row r="357" spans="6:8" s="10" customFormat="1" x14ac:dyDescent="0.25">
      <c r="F357" s="40"/>
      <c r="H357" s="16"/>
    </row>
    <row r="358" spans="6:8" s="10" customFormat="1" x14ac:dyDescent="0.25">
      <c r="F358" s="40"/>
      <c r="H358" s="16"/>
    </row>
    <row r="359" spans="6:8" s="10" customFormat="1" x14ac:dyDescent="0.25">
      <c r="F359" s="40"/>
      <c r="H359" s="16"/>
    </row>
    <row r="360" spans="6:8" s="10" customFormat="1" x14ac:dyDescent="0.25">
      <c r="F360" s="40"/>
      <c r="H360" s="16"/>
    </row>
    <row r="361" spans="6:8" s="10" customFormat="1" x14ac:dyDescent="0.25">
      <c r="F361" s="40"/>
      <c r="H361" s="16"/>
    </row>
    <row r="362" spans="6:8" s="10" customFormat="1" x14ac:dyDescent="0.25">
      <c r="F362" s="40"/>
      <c r="H362" s="16"/>
    </row>
    <row r="363" spans="6:8" s="10" customFormat="1" x14ac:dyDescent="0.25">
      <c r="F363" s="40"/>
      <c r="H363" s="16"/>
    </row>
    <row r="364" spans="6:8" s="10" customFormat="1" x14ac:dyDescent="0.25">
      <c r="F364" s="40"/>
      <c r="H364" s="16"/>
    </row>
    <row r="365" spans="6:8" s="10" customFormat="1" x14ac:dyDescent="0.25">
      <c r="F365" s="40"/>
      <c r="H365" s="16"/>
    </row>
    <row r="366" spans="6:8" s="10" customFormat="1" x14ac:dyDescent="0.25">
      <c r="F366" s="40"/>
      <c r="H366" s="16"/>
    </row>
    <row r="367" spans="6:8" s="10" customFormat="1" x14ac:dyDescent="0.25">
      <c r="F367" s="40"/>
      <c r="H367" s="16"/>
    </row>
    <row r="368" spans="6:8" s="10" customFormat="1" x14ac:dyDescent="0.25">
      <c r="F368" s="40"/>
      <c r="H368" s="16"/>
    </row>
    <row r="369" spans="6:8" s="10" customFormat="1" x14ac:dyDescent="0.25">
      <c r="F369" s="40"/>
      <c r="H369" s="16"/>
    </row>
    <row r="370" spans="6:8" s="10" customFormat="1" x14ac:dyDescent="0.25">
      <c r="F370" s="40"/>
      <c r="H370" s="16"/>
    </row>
    <row r="371" spans="6:8" s="10" customFormat="1" x14ac:dyDescent="0.25">
      <c r="F371" s="40"/>
      <c r="H371" s="16"/>
    </row>
    <row r="372" spans="6:8" s="10" customFormat="1" x14ac:dyDescent="0.25">
      <c r="F372" s="40"/>
      <c r="H372" s="16"/>
    </row>
    <row r="373" spans="6:8" s="10" customFormat="1" x14ac:dyDescent="0.25">
      <c r="F373" s="40"/>
      <c r="H373" s="16"/>
    </row>
    <row r="374" spans="6:8" s="10" customFormat="1" x14ac:dyDescent="0.25">
      <c r="F374" s="40"/>
      <c r="H374" s="16"/>
    </row>
    <row r="375" spans="6:8" s="10" customFormat="1" x14ac:dyDescent="0.25">
      <c r="F375" s="40"/>
      <c r="H375" s="16"/>
    </row>
    <row r="376" spans="6:8" s="10" customFormat="1" x14ac:dyDescent="0.25">
      <c r="F376" s="40"/>
      <c r="H376" s="16"/>
    </row>
    <row r="377" spans="6:8" s="10" customFormat="1" x14ac:dyDescent="0.25">
      <c r="F377" s="40"/>
      <c r="H377" s="16"/>
    </row>
    <row r="378" spans="6:8" s="10" customFormat="1" x14ac:dyDescent="0.25">
      <c r="F378" s="40"/>
      <c r="H378" s="16"/>
    </row>
    <row r="379" spans="6:8" s="10" customFormat="1" x14ac:dyDescent="0.25">
      <c r="F379" s="40"/>
      <c r="H379" s="16"/>
    </row>
    <row r="380" spans="6:8" s="10" customFormat="1" x14ac:dyDescent="0.25">
      <c r="F380" s="40"/>
      <c r="H380" s="16"/>
    </row>
    <row r="381" spans="6:8" s="10" customFormat="1" x14ac:dyDescent="0.25">
      <c r="F381" s="40"/>
      <c r="H381" s="16"/>
    </row>
    <row r="382" spans="6:8" s="10" customFormat="1" x14ac:dyDescent="0.25">
      <c r="F382" s="40"/>
      <c r="H382" s="16"/>
    </row>
    <row r="383" spans="6:8" s="10" customFormat="1" x14ac:dyDescent="0.25">
      <c r="F383" s="40"/>
      <c r="H383" s="16"/>
    </row>
    <row r="384" spans="6:8" s="10" customFormat="1" x14ac:dyDescent="0.25">
      <c r="F384" s="40"/>
      <c r="H384" s="16"/>
    </row>
    <row r="385" spans="6:8" s="10" customFormat="1" x14ac:dyDescent="0.25">
      <c r="F385" s="40"/>
      <c r="H385" s="16"/>
    </row>
    <row r="386" spans="6:8" s="10" customFormat="1" x14ac:dyDescent="0.25">
      <c r="F386" s="40"/>
      <c r="H386" s="16"/>
    </row>
    <row r="387" spans="6:8" s="10" customFormat="1" x14ac:dyDescent="0.25">
      <c r="F387" s="40"/>
      <c r="H387" s="16"/>
    </row>
    <row r="388" spans="6:8" s="10" customFormat="1" x14ac:dyDescent="0.25">
      <c r="F388" s="40"/>
      <c r="H388" s="16"/>
    </row>
    <row r="389" spans="6:8" s="10" customFormat="1" x14ac:dyDescent="0.25">
      <c r="F389" s="40"/>
      <c r="H389" s="16"/>
    </row>
    <row r="390" spans="6:8" s="10" customFormat="1" x14ac:dyDescent="0.25">
      <c r="F390" s="40"/>
      <c r="H390" s="16"/>
    </row>
    <row r="391" spans="6:8" s="10" customFormat="1" x14ac:dyDescent="0.25">
      <c r="F391" s="40"/>
      <c r="H391" s="16"/>
    </row>
    <row r="392" spans="6:8" s="10" customFormat="1" x14ac:dyDescent="0.25">
      <c r="F392" s="40"/>
      <c r="H392" s="16"/>
    </row>
    <row r="393" spans="6:8" s="10" customFormat="1" x14ac:dyDescent="0.25">
      <c r="F393" s="40"/>
      <c r="H393" s="16"/>
    </row>
    <row r="394" spans="6:8" s="10" customFormat="1" x14ac:dyDescent="0.25">
      <c r="F394" s="40"/>
      <c r="H394" s="16"/>
    </row>
    <row r="395" spans="6:8" s="10" customFormat="1" x14ac:dyDescent="0.25">
      <c r="F395" s="40"/>
      <c r="H395" s="16"/>
    </row>
    <row r="396" spans="6:8" s="10" customFormat="1" x14ac:dyDescent="0.25">
      <c r="F396" s="40"/>
      <c r="H396" s="16"/>
    </row>
    <row r="397" spans="6:8" s="10" customFormat="1" x14ac:dyDescent="0.25">
      <c r="F397" s="40"/>
      <c r="H397" s="16"/>
    </row>
    <row r="398" spans="6:8" s="10" customFormat="1" x14ac:dyDescent="0.25">
      <c r="F398" s="40"/>
      <c r="H398" s="16"/>
    </row>
    <row r="399" spans="6:8" s="10" customFormat="1" x14ac:dyDescent="0.25">
      <c r="F399" s="40"/>
      <c r="H399" s="16"/>
    </row>
    <row r="400" spans="6:8" s="10" customFormat="1" x14ac:dyDescent="0.25">
      <c r="F400" s="40"/>
      <c r="H400" s="16"/>
    </row>
    <row r="401" spans="6:8" s="10" customFormat="1" x14ac:dyDescent="0.25">
      <c r="F401" s="40"/>
      <c r="H401" s="16"/>
    </row>
    <row r="402" spans="6:8" s="10" customFormat="1" x14ac:dyDescent="0.25">
      <c r="F402" s="40"/>
      <c r="H402" s="16"/>
    </row>
    <row r="403" spans="6:8" s="10" customFormat="1" x14ac:dyDescent="0.25">
      <c r="F403" s="40"/>
      <c r="H403" s="16"/>
    </row>
    <row r="404" spans="6:8" s="10" customFormat="1" x14ac:dyDescent="0.25">
      <c r="F404" s="40"/>
      <c r="H404" s="16"/>
    </row>
    <row r="405" spans="6:8" s="10" customFormat="1" x14ac:dyDescent="0.25">
      <c r="F405" s="40"/>
      <c r="H405" s="16"/>
    </row>
    <row r="406" spans="6:8" s="10" customFormat="1" x14ac:dyDescent="0.25">
      <c r="F406" s="40"/>
      <c r="H406" s="16"/>
    </row>
    <row r="407" spans="6:8" s="10" customFormat="1" x14ac:dyDescent="0.25">
      <c r="F407" s="40"/>
      <c r="H407" s="16"/>
    </row>
    <row r="408" spans="6:8" s="10" customFormat="1" x14ac:dyDescent="0.25">
      <c r="F408" s="40"/>
      <c r="H408" s="16"/>
    </row>
    <row r="409" spans="6:8" s="10" customFormat="1" x14ac:dyDescent="0.25">
      <c r="F409" s="40"/>
      <c r="H409" s="16"/>
    </row>
    <row r="410" spans="6:8" s="10" customFormat="1" x14ac:dyDescent="0.25">
      <c r="F410" s="40"/>
      <c r="H410" s="16"/>
    </row>
    <row r="411" spans="6:8" s="10" customFormat="1" x14ac:dyDescent="0.25">
      <c r="F411" s="40"/>
      <c r="H411" s="16"/>
    </row>
    <row r="412" spans="6:8" s="10" customFormat="1" x14ac:dyDescent="0.25">
      <c r="F412" s="40"/>
      <c r="H412" s="16"/>
    </row>
    <row r="413" spans="6:8" s="10" customFormat="1" x14ac:dyDescent="0.25">
      <c r="F413" s="40"/>
      <c r="H413" s="16"/>
    </row>
    <row r="414" spans="6:8" s="10" customFormat="1" x14ac:dyDescent="0.25">
      <c r="F414" s="40"/>
      <c r="H414" s="16"/>
    </row>
    <row r="415" spans="6:8" s="10" customFormat="1" x14ac:dyDescent="0.25">
      <c r="F415" s="40"/>
      <c r="H415" s="16"/>
    </row>
    <row r="416" spans="6:8" s="10" customFormat="1" x14ac:dyDescent="0.25">
      <c r="F416" s="40"/>
      <c r="H416" s="16"/>
    </row>
    <row r="417" spans="6:8" s="10" customFormat="1" x14ac:dyDescent="0.25">
      <c r="F417" s="40"/>
      <c r="H417" s="16"/>
    </row>
    <row r="418" spans="6:8" s="10" customFormat="1" x14ac:dyDescent="0.25">
      <c r="F418" s="40"/>
      <c r="H418" s="16"/>
    </row>
    <row r="419" spans="6:8" s="10" customFormat="1" x14ac:dyDescent="0.25">
      <c r="F419" s="40"/>
      <c r="H419" s="16"/>
    </row>
    <row r="420" spans="6:8" s="10" customFormat="1" x14ac:dyDescent="0.25">
      <c r="F420" s="40"/>
      <c r="H420" s="16"/>
    </row>
    <row r="421" spans="6:8" s="10" customFormat="1" x14ac:dyDescent="0.25">
      <c r="F421" s="40"/>
      <c r="H421" s="16"/>
    </row>
    <row r="422" spans="6:8" s="10" customFormat="1" x14ac:dyDescent="0.25">
      <c r="F422" s="40"/>
      <c r="H422" s="16"/>
    </row>
    <row r="423" spans="6:8" s="10" customFormat="1" x14ac:dyDescent="0.25">
      <c r="F423" s="40"/>
      <c r="H423" s="16"/>
    </row>
    <row r="424" spans="6:8" s="10" customFormat="1" x14ac:dyDescent="0.25">
      <c r="F424" s="40"/>
      <c r="H424" s="16"/>
    </row>
    <row r="425" spans="6:8" s="10" customFormat="1" x14ac:dyDescent="0.25">
      <c r="F425" s="40"/>
      <c r="H425" s="16"/>
    </row>
    <row r="426" spans="6:8" s="10" customFormat="1" x14ac:dyDescent="0.25">
      <c r="F426" s="40"/>
      <c r="H426" s="16"/>
    </row>
    <row r="427" spans="6:8" s="10" customFormat="1" x14ac:dyDescent="0.25">
      <c r="F427" s="40"/>
      <c r="H427" s="16"/>
    </row>
    <row r="428" spans="6:8" s="10" customFormat="1" x14ac:dyDescent="0.25">
      <c r="F428" s="40"/>
      <c r="H428" s="16"/>
    </row>
    <row r="429" spans="6:8" s="10" customFormat="1" x14ac:dyDescent="0.25">
      <c r="F429" s="40"/>
      <c r="H429" s="16"/>
    </row>
    <row r="430" spans="6:8" s="10" customFormat="1" x14ac:dyDescent="0.25">
      <c r="F430" s="40"/>
      <c r="H430" s="16"/>
    </row>
    <row r="431" spans="6:8" s="10" customFormat="1" x14ac:dyDescent="0.25">
      <c r="F431" s="40"/>
      <c r="H431" s="16"/>
    </row>
    <row r="432" spans="6:8" s="10" customFormat="1" x14ac:dyDescent="0.25">
      <c r="F432" s="40"/>
      <c r="H432" s="16"/>
    </row>
    <row r="433" spans="6:8" s="10" customFormat="1" x14ac:dyDescent="0.25">
      <c r="F433" s="40"/>
      <c r="H433" s="16"/>
    </row>
    <row r="434" spans="6:8" s="10" customFormat="1" x14ac:dyDescent="0.25">
      <c r="F434" s="40"/>
      <c r="H434" s="16"/>
    </row>
    <row r="435" spans="6:8" s="10" customFormat="1" x14ac:dyDescent="0.25">
      <c r="F435" s="40"/>
      <c r="H435" s="16"/>
    </row>
    <row r="436" spans="6:8" s="10" customFormat="1" x14ac:dyDescent="0.25">
      <c r="F436" s="40"/>
      <c r="H436" s="16"/>
    </row>
    <row r="437" spans="6:8" s="10" customFormat="1" x14ac:dyDescent="0.25">
      <c r="F437" s="40"/>
      <c r="H437" s="16"/>
    </row>
    <row r="438" spans="6:8" s="10" customFormat="1" x14ac:dyDescent="0.25">
      <c r="F438" s="40"/>
      <c r="H438" s="16"/>
    </row>
    <row r="439" spans="6:8" s="10" customFormat="1" x14ac:dyDescent="0.25">
      <c r="F439" s="40"/>
      <c r="H439" s="16"/>
    </row>
    <row r="440" spans="6:8" s="10" customFormat="1" x14ac:dyDescent="0.25">
      <c r="F440" s="40"/>
      <c r="H440" s="16"/>
    </row>
    <row r="441" spans="6:8" s="10" customFormat="1" x14ac:dyDescent="0.25">
      <c r="F441" s="40"/>
      <c r="H441" s="16"/>
    </row>
    <row r="442" spans="6:8" s="10" customFormat="1" x14ac:dyDescent="0.25">
      <c r="F442" s="40"/>
      <c r="H442" s="16"/>
    </row>
    <row r="443" spans="6:8" s="10" customFormat="1" x14ac:dyDescent="0.25">
      <c r="F443" s="40"/>
      <c r="H443" s="16"/>
    </row>
    <row r="444" spans="6:8" s="10" customFormat="1" x14ac:dyDescent="0.25">
      <c r="F444" s="40"/>
      <c r="H444" s="16"/>
    </row>
    <row r="445" spans="6:8" s="10" customFormat="1" x14ac:dyDescent="0.25">
      <c r="F445" s="40"/>
      <c r="H445" s="16"/>
    </row>
    <row r="446" spans="6:8" s="10" customFormat="1" x14ac:dyDescent="0.25">
      <c r="F446" s="40"/>
      <c r="H446" s="16"/>
    </row>
    <row r="447" spans="6:8" s="10" customFormat="1" x14ac:dyDescent="0.25">
      <c r="F447" s="40"/>
      <c r="H447" s="16"/>
    </row>
    <row r="448" spans="6:8" s="10" customFormat="1" x14ac:dyDescent="0.25">
      <c r="F448" s="40"/>
      <c r="H448" s="16"/>
    </row>
    <row r="449" spans="6:8" s="10" customFormat="1" x14ac:dyDescent="0.25">
      <c r="F449" s="40"/>
      <c r="H449" s="16"/>
    </row>
    <row r="450" spans="6:8" s="10" customFormat="1" x14ac:dyDescent="0.25">
      <c r="F450" s="40"/>
      <c r="H450" s="16"/>
    </row>
    <row r="451" spans="6:8" s="10" customFormat="1" x14ac:dyDescent="0.25">
      <c r="F451" s="40"/>
      <c r="H451" s="16"/>
    </row>
    <row r="452" spans="6:8" s="10" customFormat="1" x14ac:dyDescent="0.25">
      <c r="F452" s="40"/>
      <c r="H452" s="16"/>
    </row>
    <row r="453" spans="6:8" s="10" customFormat="1" x14ac:dyDescent="0.25">
      <c r="F453" s="40"/>
      <c r="H453" s="16"/>
    </row>
    <row r="454" spans="6:8" s="10" customFormat="1" x14ac:dyDescent="0.25">
      <c r="F454" s="40"/>
      <c r="H454" s="16"/>
    </row>
    <row r="455" spans="6:8" s="10" customFormat="1" x14ac:dyDescent="0.25">
      <c r="F455" s="40"/>
      <c r="H455" s="16"/>
    </row>
    <row r="456" spans="6:8" s="10" customFormat="1" x14ac:dyDescent="0.25">
      <c r="F456" s="40"/>
      <c r="H456" s="16"/>
    </row>
    <row r="457" spans="6:8" s="10" customFormat="1" x14ac:dyDescent="0.25">
      <c r="F457" s="40"/>
      <c r="H457" s="16"/>
    </row>
    <row r="458" spans="6:8" s="10" customFormat="1" x14ac:dyDescent="0.25">
      <c r="F458" s="40"/>
      <c r="H458" s="16"/>
    </row>
    <row r="459" spans="6:8" s="10" customFormat="1" x14ac:dyDescent="0.25">
      <c r="F459" s="40"/>
      <c r="H459" s="16"/>
    </row>
    <row r="460" spans="6:8" s="10" customFormat="1" x14ac:dyDescent="0.25">
      <c r="F460" s="40"/>
      <c r="H460" s="16"/>
    </row>
    <row r="461" spans="6:8" s="10" customFormat="1" x14ac:dyDescent="0.25">
      <c r="F461" s="40"/>
      <c r="H461" s="16"/>
    </row>
    <row r="462" spans="6:8" s="10" customFormat="1" x14ac:dyDescent="0.25">
      <c r="F462" s="40"/>
      <c r="H462" s="16"/>
    </row>
    <row r="463" spans="6:8" s="10" customFormat="1" x14ac:dyDescent="0.25">
      <c r="F463" s="40"/>
      <c r="H463" s="16"/>
    </row>
    <row r="464" spans="6:8" s="10" customFormat="1" x14ac:dyDescent="0.25">
      <c r="F464" s="40"/>
      <c r="H464" s="16"/>
    </row>
    <row r="465" spans="6:8" s="10" customFormat="1" x14ac:dyDescent="0.25">
      <c r="F465" s="40"/>
      <c r="H465" s="16"/>
    </row>
    <row r="466" spans="6:8" s="10" customFormat="1" x14ac:dyDescent="0.25">
      <c r="F466" s="40"/>
      <c r="H466" s="16"/>
    </row>
    <row r="467" spans="6:8" s="10" customFormat="1" x14ac:dyDescent="0.25">
      <c r="F467" s="40"/>
      <c r="H467" s="16"/>
    </row>
    <row r="468" spans="6:8" s="10" customFormat="1" x14ac:dyDescent="0.25">
      <c r="F468" s="40"/>
      <c r="H468" s="16"/>
    </row>
    <row r="469" spans="6:8" s="10" customFormat="1" x14ac:dyDescent="0.25">
      <c r="F469" s="40"/>
      <c r="H469" s="16"/>
    </row>
    <row r="470" spans="6:8" s="10" customFormat="1" x14ac:dyDescent="0.25">
      <c r="F470" s="40"/>
      <c r="H470" s="16"/>
    </row>
    <row r="471" spans="6:8" s="10" customFormat="1" x14ac:dyDescent="0.25">
      <c r="F471" s="40"/>
      <c r="H471" s="16"/>
    </row>
    <row r="472" spans="6:8" s="10" customFormat="1" x14ac:dyDescent="0.25">
      <c r="F472" s="40"/>
      <c r="H472" s="16"/>
    </row>
    <row r="473" spans="6:8" s="10" customFormat="1" x14ac:dyDescent="0.25">
      <c r="F473" s="40"/>
      <c r="H473" s="16"/>
    </row>
    <row r="474" spans="6:8" s="10" customFormat="1" x14ac:dyDescent="0.25">
      <c r="F474" s="40"/>
      <c r="H474" s="16"/>
    </row>
    <row r="475" spans="6:8" s="10" customFormat="1" x14ac:dyDescent="0.25">
      <c r="F475" s="40"/>
      <c r="H475" s="16"/>
    </row>
    <row r="476" spans="6:8" s="10" customFormat="1" x14ac:dyDescent="0.25">
      <c r="F476" s="40"/>
      <c r="H476" s="16"/>
    </row>
    <row r="477" spans="6:8" s="10" customFormat="1" x14ac:dyDescent="0.25">
      <c r="F477" s="40"/>
      <c r="H477" s="16"/>
    </row>
    <row r="478" spans="6:8" s="10" customFormat="1" x14ac:dyDescent="0.25">
      <c r="F478" s="40"/>
      <c r="H478" s="16"/>
    </row>
    <row r="479" spans="6:8" s="10" customFormat="1" x14ac:dyDescent="0.25">
      <c r="F479" s="40"/>
      <c r="H479" s="16"/>
    </row>
    <row r="480" spans="6:8" s="10" customFormat="1" x14ac:dyDescent="0.25">
      <c r="F480" s="40"/>
      <c r="H480" s="16"/>
    </row>
    <row r="481" spans="6:8" s="10" customFormat="1" x14ac:dyDescent="0.25">
      <c r="F481" s="40"/>
      <c r="H481" s="16"/>
    </row>
    <row r="482" spans="6:8" s="10" customFormat="1" x14ac:dyDescent="0.25">
      <c r="F482" s="40"/>
      <c r="H482" s="16"/>
    </row>
    <row r="483" spans="6:8" s="10" customFormat="1" x14ac:dyDescent="0.25">
      <c r="F483" s="40"/>
      <c r="H483" s="16"/>
    </row>
    <row r="484" spans="6:8" s="10" customFormat="1" x14ac:dyDescent="0.25">
      <c r="F484" s="40"/>
      <c r="H484" s="16"/>
    </row>
    <row r="485" spans="6:8" s="10" customFormat="1" x14ac:dyDescent="0.25">
      <c r="F485" s="40"/>
      <c r="H485" s="16"/>
    </row>
    <row r="486" spans="6:8" s="10" customFormat="1" x14ac:dyDescent="0.25">
      <c r="F486" s="40"/>
      <c r="H486" s="16"/>
    </row>
    <row r="487" spans="6:8" s="10" customFormat="1" x14ac:dyDescent="0.25">
      <c r="F487" s="40"/>
      <c r="H487" s="16"/>
    </row>
    <row r="488" spans="6:8" s="10" customFormat="1" x14ac:dyDescent="0.25">
      <c r="F488" s="40"/>
      <c r="H488" s="16"/>
    </row>
    <row r="489" spans="6:8" s="10" customFormat="1" x14ac:dyDescent="0.25">
      <c r="F489" s="40"/>
      <c r="H489" s="16"/>
    </row>
    <row r="490" spans="6:8" s="10" customFormat="1" x14ac:dyDescent="0.25">
      <c r="F490" s="40"/>
      <c r="H490" s="16"/>
    </row>
    <row r="491" spans="6:8" s="10" customFormat="1" x14ac:dyDescent="0.25">
      <c r="F491" s="40"/>
      <c r="H491" s="16"/>
    </row>
    <row r="492" spans="6:8" s="10" customFormat="1" x14ac:dyDescent="0.25">
      <c r="F492" s="40"/>
      <c r="H492" s="16"/>
    </row>
    <row r="493" spans="6:8" s="10" customFormat="1" x14ac:dyDescent="0.25">
      <c r="F493" s="40"/>
      <c r="H493" s="16"/>
    </row>
    <row r="494" spans="6:8" s="10" customFormat="1" x14ac:dyDescent="0.25">
      <c r="F494" s="40"/>
      <c r="H494" s="16"/>
    </row>
    <row r="495" spans="6:8" s="10" customFormat="1" x14ac:dyDescent="0.25">
      <c r="F495" s="40"/>
      <c r="H495" s="16"/>
    </row>
    <row r="496" spans="6:8" s="10" customFormat="1" x14ac:dyDescent="0.25">
      <c r="F496" s="40"/>
      <c r="H496" s="16"/>
    </row>
    <row r="497" spans="6:8" s="10" customFormat="1" x14ac:dyDescent="0.25">
      <c r="F497" s="40"/>
      <c r="H497" s="16"/>
    </row>
    <row r="498" spans="6:8" s="10" customFormat="1" x14ac:dyDescent="0.25">
      <c r="F498" s="40"/>
      <c r="H498" s="16"/>
    </row>
    <row r="499" spans="6:8" s="10" customFormat="1" x14ac:dyDescent="0.25">
      <c r="F499" s="40"/>
      <c r="H499" s="16"/>
    </row>
    <row r="500" spans="6:8" s="10" customFormat="1" x14ac:dyDescent="0.25">
      <c r="F500" s="40"/>
      <c r="H500" s="16"/>
    </row>
    <row r="501" spans="6:8" s="10" customFormat="1" x14ac:dyDescent="0.25">
      <c r="F501" s="40"/>
      <c r="H501" s="16"/>
    </row>
    <row r="502" spans="6:8" s="10" customFormat="1" x14ac:dyDescent="0.25">
      <c r="F502" s="40"/>
      <c r="H502" s="16"/>
    </row>
    <row r="503" spans="6:8" s="10" customFormat="1" x14ac:dyDescent="0.25">
      <c r="F503" s="40"/>
      <c r="H503" s="16"/>
    </row>
    <row r="504" spans="6:8" s="10" customFormat="1" x14ac:dyDescent="0.25">
      <c r="F504" s="40"/>
      <c r="H504" s="16"/>
    </row>
    <row r="505" spans="6:8" s="10" customFormat="1" x14ac:dyDescent="0.25">
      <c r="F505" s="40"/>
      <c r="H505" s="16"/>
    </row>
    <row r="506" spans="6:8" s="10" customFormat="1" x14ac:dyDescent="0.25">
      <c r="F506" s="40"/>
      <c r="H506" s="16"/>
    </row>
    <row r="507" spans="6:8" s="10" customFormat="1" x14ac:dyDescent="0.25">
      <c r="F507" s="40"/>
      <c r="H507" s="16"/>
    </row>
    <row r="508" spans="6:8" s="10" customFormat="1" x14ac:dyDescent="0.25">
      <c r="F508" s="40"/>
      <c r="H508" s="16"/>
    </row>
    <row r="509" spans="6:8" s="10" customFormat="1" x14ac:dyDescent="0.25">
      <c r="F509" s="40"/>
      <c r="H509" s="16"/>
    </row>
    <row r="510" spans="6:8" s="10" customFormat="1" x14ac:dyDescent="0.25">
      <c r="F510" s="40"/>
      <c r="H510" s="16"/>
    </row>
    <row r="511" spans="6:8" s="10" customFormat="1" x14ac:dyDescent="0.25">
      <c r="F511" s="40"/>
      <c r="H511" s="16"/>
    </row>
    <row r="512" spans="6:8" s="10" customFormat="1" x14ac:dyDescent="0.25">
      <c r="F512" s="40"/>
      <c r="H512" s="16"/>
    </row>
    <row r="513" spans="6:8" s="10" customFormat="1" x14ac:dyDescent="0.25">
      <c r="F513" s="40"/>
      <c r="H513" s="16"/>
    </row>
    <row r="514" spans="6:8" s="10" customFormat="1" x14ac:dyDescent="0.25">
      <c r="F514" s="40"/>
      <c r="H514" s="16"/>
    </row>
    <row r="515" spans="6:8" s="10" customFormat="1" x14ac:dyDescent="0.25">
      <c r="F515" s="40"/>
      <c r="H515" s="16"/>
    </row>
    <row r="516" spans="6:8" s="10" customFormat="1" x14ac:dyDescent="0.25">
      <c r="F516" s="40"/>
      <c r="H516" s="16"/>
    </row>
    <row r="517" spans="6:8" s="10" customFormat="1" x14ac:dyDescent="0.25">
      <c r="F517" s="40"/>
      <c r="H517" s="16"/>
    </row>
    <row r="518" spans="6:8" s="10" customFormat="1" x14ac:dyDescent="0.25">
      <c r="F518" s="40"/>
      <c r="H518" s="16"/>
    </row>
    <row r="519" spans="6:8" s="10" customFormat="1" x14ac:dyDescent="0.25">
      <c r="F519" s="40"/>
      <c r="H519" s="16"/>
    </row>
    <row r="520" spans="6:8" s="10" customFormat="1" x14ac:dyDescent="0.25">
      <c r="F520" s="40"/>
      <c r="H520" s="16"/>
    </row>
    <row r="521" spans="6:8" s="10" customFormat="1" x14ac:dyDescent="0.25">
      <c r="F521" s="40"/>
      <c r="H521" s="16"/>
    </row>
    <row r="522" spans="6:8" s="10" customFormat="1" x14ac:dyDescent="0.25">
      <c r="F522" s="40"/>
      <c r="H522" s="16"/>
    </row>
    <row r="523" spans="6:8" s="10" customFormat="1" x14ac:dyDescent="0.25">
      <c r="F523" s="40"/>
      <c r="H523" s="16"/>
    </row>
    <row r="524" spans="6:8" s="10" customFormat="1" x14ac:dyDescent="0.25">
      <c r="F524" s="40"/>
      <c r="H524" s="16"/>
    </row>
    <row r="525" spans="6:8" s="10" customFormat="1" x14ac:dyDescent="0.25">
      <c r="F525" s="40"/>
      <c r="H525" s="16"/>
    </row>
    <row r="526" spans="6:8" s="10" customFormat="1" x14ac:dyDescent="0.25">
      <c r="F526" s="40"/>
      <c r="H526" s="16"/>
    </row>
    <row r="527" spans="6:8" s="10" customFormat="1" x14ac:dyDescent="0.25">
      <c r="F527" s="40"/>
      <c r="H527" s="16"/>
    </row>
    <row r="528" spans="6:8" s="10" customFormat="1" x14ac:dyDescent="0.25">
      <c r="F528" s="40"/>
      <c r="H528" s="16"/>
    </row>
    <row r="529" spans="6:8" s="10" customFormat="1" x14ac:dyDescent="0.25">
      <c r="F529" s="40"/>
      <c r="H529" s="16"/>
    </row>
    <row r="530" spans="6:8" s="10" customFormat="1" x14ac:dyDescent="0.25">
      <c r="F530" s="40"/>
      <c r="H530" s="16"/>
    </row>
    <row r="531" spans="6:8" s="10" customFormat="1" x14ac:dyDescent="0.25">
      <c r="F531" s="40"/>
      <c r="H531" s="16"/>
    </row>
    <row r="532" spans="6:8" s="10" customFormat="1" x14ac:dyDescent="0.25">
      <c r="F532" s="40"/>
      <c r="H532" s="16"/>
    </row>
    <row r="533" spans="6:8" s="10" customFormat="1" x14ac:dyDescent="0.25">
      <c r="F533" s="40"/>
      <c r="H533" s="16"/>
    </row>
    <row r="534" spans="6:8" s="10" customFormat="1" x14ac:dyDescent="0.25">
      <c r="F534" s="40"/>
      <c r="H534" s="16"/>
    </row>
    <row r="535" spans="6:8" s="10" customFormat="1" x14ac:dyDescent="0.25">
      <c r="F535" s="40"/>
      <c r="H535" s="16"/>
    </row>
    <row r="536" spans="6:8" s="10" customFormat="1" x14ac:dyDescent="0.25">
      <c r="F536" s="40"/>
      <c r="H536" s="16"/>
    </row>
    <row r="537" spans="6:8" s="10" customFormat="1" x14ac:dyDescent="0.25">
      <c r="F537" s="40"/>
      <c r="H537" s="16"/>
    </row>
    <row r="538" spans="6:8" s="10" customFormat="1" x14ac:dyDescent="0.25">
      <c r="F538" s="40"/>
      <c r="H538" s="16"/>
    </row>
    <row r="539" spans="6:8" s="10" customFormat="1" x14ac:dyDescent="0.25">
      <c r="F539" s="40"/>
      <c r="H539" s="16"/>
    </row>
    <row r="540" spans="6:8" s="10" customFormat="1" x14ac:dyDescent="0.25">
      <c r="F540" s="40"/>
      <c r="H540" s="16"/>
    </row>
    <row r="541" spans="6:8" s="10" customFormat="1" x14ac:dyDescent="0.25">
      <c r="F541" s="40"/>
      <c r="H541" s="16"/>
    </row>
    <row r="542" spans="6:8" s="10" customFormat="1" x14ac:dyDescent="0.25">
      <c r="F542" s="40"/>
      <c r="H542" s="16"/>
    </row>
    <row r="543" spans="6:8" s="10" customFormat="1" x14ac:dyDescent="0.25">
      <c r="F543" s="40"/>
      <c r="H543" s="16"/>
    </row>
    <row r="544" spans="6:8" s="10" customFormat="1" x14ac:dyDescent="0.25">
      <c r="F544" s="40"/>
      <c r="H544" s="16"/>
    </row>
    <row r="545" spans="6:8" s="10" customFormat="1" x14ac:dyDescent="0.25">
      <c r="F545" s="40"/>
      <c r="H545" s="16"/>
    </row>
    <row r="546" spans="6:8" s="10" customFormat="1" x14ac:dyDescent="0.25">
      <c r="F546" s="40"/>
      <c r="H546" s="16"/>
    </row>
    <row r="547" spans="6:8" s="10" customFormat="1" x14ac:dyDescent="0.25">
      <c r="F547" s="40"/>
      <c r="H547" s="16"/>
    </row>
    <row r="548" spans="6:8" s="10" customFormat="1" x14ac:dyDescent="0.25">
      <c r="F548" s="40"/>
      <c r="H548" s="16"/>
    </row>
    <row r="549" spans="6:8" s="10" customFormat="1" x14ac:dyDescent="0.25">
      <c r="F549" s="40"/>
      <c r="H549" s="16"/>
    </row>
    <row r="550" spans="6:8" s="10" customFormat="1" x14ac:dyDescent="0.25">
      <c r="F550" s="40"/>
      <c r="H550" s="16"/>
    </row>
    <row r="551" spans="6:8" s="10" customFormat="1" x14ac:dyDescent="0.25">
      <c r="F551" s="40"/>
      <c r="H551" s="16"/>
    </row>
    <row r="552" spans="6:8" s="10" customFormat="1" x14ac:dyDescent="0.25">
      <c r="F552" s="40"/>
      <c r="H552" s="16"/>
    </row>
    <row r="553" spans="6:8" s="10" customFormat="1" x14ac:dyDescent="0.25">
      <c r="F553" s="40"/>
      <c r="H553" s="16"/>
    </row>
    <row r="554" spans="6:8" s="10" customFormat="1" x14ac:dyDescent="0.25">
      <c r="F554" s="40"/>
      <c r="H554" s="16"/>
    </row>
    <row r="555" spans="6:8" s="10" customFormat="1" x14ac:dyDescent="0.25">
      <c r="F555" s="40"/>
      <c r="H555" s="16"/>
    </row>
    <row r="556" spans="6:8" s="10" customFormat="1" x14ac:dyDescent="0.25">
      <c r="F556" s="40"/>
      <c r="H556" s="16"/>
    </row>
    <row r="557" spans="6:8" s="10" customFormat="1" x14ac:dyDescent="0.25">
      <c r="F557" s="40"/>
      <c r="H557" s="16"/>
    </row>
    <row r="558" spans="6:8" s="10" customFormat="1" x14ac:dyDescent="0.25">
      <c r="F558" s="40"/>
      <c r="H558" s="16"/>
    </row>
    <row r="559" spans="6:8" s="10" customFormat="1" x14ac:dyDescent="0.25">
      <c r="F559" s="40"/>
      <c r="H559" s="16"/>
    </row>
    <row r="560" spans="6:8" s="10" customFormat="1" x14ac:dyDescent="0.25">
      <c r="F560" s="40"/>
      <c r="H560" s="16"/>
    </row>
    <row r="561" spans="6:8" s="10" customFormat="1" x14ac:dyDescent="0.25">
      <c r="F561" s="40"/>
      <c r="H561" s="16"/>
    </row>
    <row r="562" spans="6:8" s="10" customFormat="1" x14ac:dyDescent="0.25">
      <c r="F562" s="40"/>
      <c r="H562" s="16"/>
    </row>
    <row r="563" spans="6:8" s="10" customFormat="1" x14ac:dyDescent="0.25">
      <c r="F563" s="40"/>
      <c r="H563" s="16"/>
    </row>
    <row r="564" spans="6:8" s="10" customFormat="1" x14ac:dyDescent="0.25">
      <c r="F564" s="40"/>
      <c r="H564" s="16"/>
    </row>
    <row r="565" spans="6:8" s="10" customFormat="1" x14ac:dyDescent="0.25">
      <c r="F565" s="40"/>
      <c r="H565" s="16"/>
    </row>
    <row r="566" spans="6:8" s="10" customFormat="1" x14ac:dyDescent="0.25">
      <c r="F566" s="40"/>
      <c r="H566" s="16"/>
    </row>
    <row r="567" spans="6:8" s="10" customFormat="1" x14ac:dyDescent="0.25">
      <c r="F567" s="40"/>
      <c r="H567" s="16"/>
    </row>
    <row r="568" spans="6:8" s="10" customFormat="1" x14ac:dyDescent="0.25">
      <c r="F568" s="40"/>
      <c r="H568" s="16"/>
    </row>
    <row r="569" spans="6:8" s="10" customFormat="1" x14ac:dyDescent="0.25">
      <c r="F569" s="40"/>
      <c r="H569" s="16"/>
    </row>
    <row r="570" spans="6:8" s="10" customFormat="1" x14ac:dyDescent="0.25">
      <c r="F570" s="40"/>
      <c r="H570" s="16"/>
    </row>
    <row r="571" spans="6:8" s="10" customFormat="1" x14ac:dyDescent="0.25">
      <c r="F571" s="40"/>
      <c r="H571" s="16"/>
    </row>
    <row r="572" spans="6:8" s="10" customFormat="1" x14ac:dyDescent="0.25">
      <c r="F572" s="40"/>
      <c r="H572" s="16"/>
    </row>
    <row r="573" spans="6:8" s="10" customFormat="1" x14ac:dyDescent="0.25">
      <c r="F573" s="40"/>
      <c r="H573" s="16"/>
    </row>
    <row r="574" spans="6:8" s="10" customFormat="1" x14ac:dyDescent="0.25">
      <c r="F574" s="40"/>
      <c r="H574" s="16"/>
    </row>
    <row r="575" spans="6:8" s="10" customFormat="1" x14ac:dyDescent="0.25">
      <c r="F575" s="40"/>
      <c r="H575" s="16"/>
    </row>
    <row r="576" spans="6:8" s="10" customFormat="1" x14ac:dyDescent="0.25">
      <c r="F576" s="40"/>
      <c r="H576" s="16"/>
    </row>
    <row r="577" spans="6:8" s="10" customFormat="1" x14ac:dyDescent="0.25">
      <c r="F577" s="40"/>
      <c r="H577" s="16"/>
    </row>
    <row r="578" spans="6:8" s="10" customFormat="1" x14ac:dyDescent="0.25">
      <c r="F578" s="40"/>
      <c r="H578" s="16"/>
    </row>
    <row r="579" spans="6:8" s="10" customFormat="1" x14ac:dyDescent="0.25">
      <c r="F579" s="40"/>
      <c r="H579" s="16"/>
    </row>
    <row r="580" spans="6:8" s="10" customFormat="1" x14ac:dyDescent="0.25">
      <c r="F580" s="40"/>
      <c r="H580" s="16"/>
    </row>
    <row r="581" spans="6:8" s="10" customFormat="1" x14ac:dyDescent="0.25">
      <c r="F581" s="40"/>
      <c r="H581" s="16"/>
    </row>
    <row r="582" spans="6:8" s="10" customFormat="1" x14ac:dyDescent="0.25">
      <c r="F582" s="40"/>
      <c r="H582" s="16"/>
    </row>
    <row r="583" spans="6:8" s="10" customFormat="1" x14ac:dyDescent="0.25">
      <c r="F583" s="40"/>
      <c r="H583" s="16"/>
    </row>
    <row r="584" spans="6:8" s="10" customFormat="1" x14ac:dyDescent="0.25">
      <c r="F584" s="40"/>
      <c r="H584" s="16"/>
    </row>
    <row r="585" spans="6:8" s="10" customFormat="1" x14ac:dyDescent="0.25">
      <c r="F585" s="40"/>
      <c r="H585" s="16"/>
    </row>
    <row r="586" spans="6:8" s="10" customFormat="1" x14ac:dyDescent="0.25">
      <c r="F586" s="40"/>
      <c r="H586" s="16"/>
    </row>
    <row r="587" spans="6:8" s="10" customFormat="1" x14ac:dyDescent="0.25">
      <c r="F587" s="40"/>
      <c r="H587" s="16"/>
    </row>
    <row r="588" spans="6:8" s="10" customFormat="1" x14ac:dyDescent="0.25">
      <c r="F588" s="40"/>
      <c r="H588" s="16"/>
    </row>
    <row r="589" spans="6:8" s="10" customFormat="1" x14ac:dyDescent="0.25">
      <c r="F589" s="40"/>
      <c r="H589" s="16"/>
    </row>
    <row r="590" spans="6:8" s="10" customFormat="1" x14ac:dyDescent="0.25">
      <c r="F590" s="40"/>
      <c r="H590" s="16"/>
    </row>
    <row r="591" spans="6:8" s="10" customFormat="1" x14ac:dyDescent="0.25">
      <c r="F591" s="40"/>
      <c r="H591" s="16"/>
    </row>
    <row r="592" spans="6:8" s="10" customFormat="1" x14ac:dyDescent="0.25">
      <c r="F592" s="40"/>
      <c r="H592" s="16"/>
    </row>
    <row r="593" spans="6:8" s="10" customFormat="1" x14ac:dyDescent="0.25">
      <c r="F593" s="40"/>
      <c r="H593" s="16"/>
    </row>
    <row r="594" spans="6:8" s="10" customFormat="1" x14ac:dyDescent="0.25">
      <c r="F594" s="40"/>
      <c r="H594" s="16"/>
    </row>
    <row r="595" spans="6:8" s="10" customFormat="1" x14ac:dyDescent="0.25">
      <c r="F595" s="40"/>
      <c r="H595" s="16"/>
    </row>
    <row r="596" spans="6:8" s="10" customFormat="1" x14ac:dyDescent="0.25">
      <c r="F596" s="40"/>
      <c r="H596" s="16"/>
    </row>
    <row r="597" spans="6:8" s="10" customFormat="1" x14ac:dyDescent="0.25">
      <c r="F597" s="40"/>
      <c r="H597" s="16"/>
    </row>
    <row r="598" spans="6:8" s="10" customFormat="1" x14ac:dyDescent="0.25">
      <c r="F598" s="40"/>
      <c r="H598" s="16"/>
    </row>
    <row r="599" spans="6:8" s="10" customFormat="1" x14ac:dyDescent="0.25">
      <c r="F599" s="40"/>
      <c r="H599" s="16"/>
    </row>
    <row r="600" spans="6:8" s="10" customFormat="1" x14ac:dyDescent="0.25">
      <c r="F600" s="40"/>
      <c r="H600" s="16"/>
    </row>
    <row r="601" spans="6:8" s="10" customFormat="1" x14ac:dyDescent="0.25">
      <c r="F601" s="40"/>
      <c r="H601" s="16"/>
    </row>
    <row r="602" spans="6:8" s="10" customFormat="1" x14ac:dyDescent="0.25">
      <c r="F602" s="40"/>
      <c r="H602" s="16"/>
    </row>
    <row r="603" spans="6:8" s="10" customFormat="1" x14ac:dyDescent="0.25">
      <c r="F603" s="40"/>
      <c r="H603" s="16"/>
    </row>
    <row r="604" spans="6:8" s="10" customFormat="1" x14ac:dyDescent="0.25">
      <c r="F604" s="40"/>
      <c r="H604" s="16"/>
    </row>
    <row r="605" spans="6:8" s="10" customFormat="1" x14ac:dyDescent="0.25">
      <c r="F605" s="40"/>
      <c r="H605" s="16"/>
    </row>
    <row r="606" spans="6:8" s="10" customFormat="1" x14ac:dyDescent="0.25">
      <c r="F606" s="40"/>
      <c r="H606" s="16"/>
    </row>
    <row r="607" spans="6:8" s="10" customFormat="1" x14ac:dyDescent="0.25">
      <c r="F607" s="40"/>
      <c r="H607" s="16"/>
    </row>
    <row r="608" spans="6:8" s="10" customFormat="1" x14ac:dyDescent="0.25">
      <c r="F608" s="40"/>
      <c r="H608" s="16"/>
    </row>
    <row r="609" spans="6:8" s="10" customFormat="1" x14ac:dyDescent="0.25">
      <c r="F609" s="40"/>
      <c r="H609" s="16"/>
    </row>
    <row r="610" spans="6:8" s="10" customFormat="1" x14ac:dyDescent="0.25">
      <c r="F610" s="40"/>
      <c r="H610" s="16"/>
    </row>
    <row r="611" spans="6:8" s="10" customFormat="1" x14ac:dyDescent="0.25">
      <c r="F611" s="40"/>
      <c r="H611" s="16"/>
    </row>
    <row r="612" spans="6:8" s="10" customFormat="1" x14ac:dyDescent="0.25">
      <c r="F612" s="40"/>
      <c r="H612" s="16"/>
    </row>
    <row r="613" spans="6:8" s="10" customFormat="1" x14ac:dyDescent="0.25">
      <c r="F613" s="40"/>
      <c r="H613" s="16"/>
    </row>
    <row r="614" spans="6:8" s="10" customFormat="1" x14ac:dyDescent="0.25">
      <c r="F614" s="40"/>
      <c r="H614" s="16"/>
    </row>
    <row r="615" spans="6:8" s="10" customFormat="1" x14ac:dyDescent="0.25">
      <c r="F615" s="40"/>
      <c r="H615" s="16"/>
    </row>
    <row r="616" spans="6:8" s="10" customFormat="1" x14ac:dyDescent="0.25">
      <c r="F616" s="40"/>
      <c r="H616" s="16"/>
    </row>
    <row r="617" spans="6:8" s="10" customFormat="1" x14ac:dyDescent="0.25">
      <c r="F617" s="40"/>
      <c r="H617" s="16"/>
    </row>
    <row r="618" spans="6:8" s="10" customFormat="1" x14ac:dyDescent="0.25">
      <c r="F618" s="40"/>
      <c r="H618" s="16"/>
    </row>
    <row r="619" spans="6:8" s="10" customFormat="1" x14ac:dyDescent="0.25">
      <c r="F619" s="40"/>
      <c r="H619" s="16"/>
    </row>
    <row r="620" spans="6:8" s="10" customFormat="1" x14ac:dyDescent="0.25">
      <c r="F620" s="40"/>
      <c r="H620" s="16"/>
    </row>
    <row r="621" spans="6:8" s="10" customFormat="1" x14ac:dyDescent="0.25">
      <c r="F621" s="40"/>
      <c r="H621" s="16"/>
    </row>
    <row r="622" spans="6:8" s="10" customFormat="1" x14ac:dyDescent="0.25">
      <c r="F622" s="40"/>
      <c r="H622" s="16"/>
    </row>
    <row r="623" spans="6:8" s="10" customFormat="1" x14ac:dyDescent="0.25">
      <c r="F623" s="40"/>
      <c r="H623" s="16"/>
    </row>
    <row r="624" spans="6:8" s="10" customFormat="1" x14ac:dyDescent="0.25">
      <c r="F624" s="40"/>
      <c r="H624" s="16"/>
    </row>
    <row r="625" spans="6:8" s="10" customFormat="1" x14ac:dyDescent="0.25">
      <c r="F625" s="40"/>
      <c r="H625" s="16"/>
    </row>
    <row r="626" spans="6:8" s="10" customFormat="1" x14ac:dyDescent="0.25">
      <c r="F626" s="40"/>
      <c r="H626" s="16"/>
    </row>
    <row r="627" spans="6:8" s="10" customFormat="1" x14ac:dyDescent="0.25">
      <c r="F627" s="40"/>
      <c r="H627" s="16"/>
    </row>
    <row r="628" spans="6:8" s="10" customFormat="1" x14ac:dyDescent="0.25">
      <c r="F628" s="40"/>
      <c r="H628" s="16"/>
    </row>
    <row r="629" spans="6:8" s="10" customFormat="1" x14ac:dyDescent="0.25">
      <c r="F629" s="40"/>
      <c r="H629" s="16"/>
    </row>
    <row r="630" spans="6:8" s="10" customFormat="1" x14ac:dyDescent="0.25">
      <c r="F630" s="40"/>
      <c r="H630" s="16"/>
    </row>
    <row r="631" spans="6:8" s="10" customFormat="1" x14ac:dyDescent="0.25">
      <c r="F631" s="40"/>
      <c r="H631" s="16"/>
    </row>
    <row r="632" spans="6:8" s="10" customFormat="1" x14ac:dyDescent="0.25">
      <c r="F632" s="40"/>
      <c r="H632" s="16"/>
    </row>
    <row r="633" spans="6:8" s="10" customFormat="1" x14ac:dyDescent="0.25">
      <c r="F633" s="40"/>
      <c r="H633" s="16"/>
    </row>
    <row r="634" spans="6:8" s="10" customFormat="1" x14ac:dyDescent="0.25">
      <c r="F634" s="40"/>
      <c r="H634" s="16"/>
    </row>
    <row r="635" spans="6:8" s="10" customFormat="1" x14ac:dyDescent="0.25">
      <c r="F635" s="40"/>
      <c r="H635" s="16"/>
    </row>
    <row r="636" spans="6:8" s="10" customFormat="1" x14ac:dyDescent="0.25">
      <c r="F636" s="40"/>
      <c r="H636" s="16"/>
    </row>
    <row r="637" spans="6:8" s="10" customFormat="1" x14ac:dyDescent="0.25">
      <c r="F637" s="40"/>
      <c r="H637" s="16"/>
    </row>
    <row r="638" spans="6:8" s="10" customFormat="1" x14ac:dyDescent="0.25">
      <c r="F638" s="40"/>
      <c r="H638" s="16"/>
    </row>
    <row r="639" spans="6:8" s="10" customFormat="1" x14ac:dyDescent="0.25">
      <c r="F639" s="40"/>
      <c r="H639" s="16"/>
    </row>
    <row r="640" spans="6:8" s="10" customFormat="1" x14ac:dyDescent="0.25">
      <c r="F640" s="40"/>
      <c r="H640" s="16"/>
    </row>
    <row r="641" spans="6:8" s="10" customFormat="1" x14ac:dyDescent="0.25">
      <c r="F641" s="40"/>
      <c r="H641" s="16"/>
    </row>
    <row r="642" spans="6:8" s="10" customFormat="1" x14ac:dyDescent="0.25">
      <c r="F642" s="40"/>
      <c r="H642" s="16"/>
    </row>
    <row r="643" spans="6:8" s="10" customFormat="1" x14ac:dyDescent="0.25">
      <c r="F643" s="40"/>
      <c r="H643" s="16"/>
    </row>
    <row r="644" spans="6:8" s="10" customFormat="1" x14ac:dyDescent="0.25">
      <c r="F644" s="40"/>
      <c r="H644" s="16"/>
    </row>
    <row r="645" spans="6:8" s="10" customFormat="1" x14ac:dyDescent="0.25">
      <c r="F645" s="40"/>
      <c r="H645" s="16"/>
    </row>
    <row r="646" spans="6:8" s="10" customFormat="1" x14ac:dyDescent="0.25">
      <c r="F646" s="40"/>
      <c r="H646" s="16"/>
    </row>
    <row r="647" spans="6:8" s="10" customFormat="1" x14ac:dyDescent="0.25">
      <c r="F647" s="40"/>
      <c r="H647" s="16"/>
    </row>
    <row r="648" spans="6:8" s="10" customFormat="1" x14ac:dyDescent="0.25">
      <c r="F648" s="40"/>
      <c r="H648" s="16"/>
    </row>
    <row r="649" spans="6:8" s="10" customFormat="1" x14ac:dyDescent="0.25">
      <c r="F649" s="40"/>
      <c r="H649" s="16"/>
    </row>
    <row r="650" spans="6:8" s="10" customFormat="1" x14ac:dyDescent="0.25">
      <c r="F650" s="40"/>
      <c r="H650" s="16"/>
    </row>
    <row r="651" spans="6:8" s="10" customFormat="1" x14ac:dyDescent="0.25">
      <c r="F651" s="40"/>
      <c r="H651" s="16"/>
    </row>
    <row r="652" spans="6:8" s="10" customFormat="1" x14ac:dyDescent="0.25">
      <c r="F652" s="40"/>
      <c r="H652" s="16"/>
    </row>
    <row r="653" spans="6:8" s="10" customFormat="1" x14ac:dyDescent="0.25">
      <c r="F653" s="40"/>
      <c r="H653" s="16"/>
    </row>
    <row r="654" spans="6:8" s="10" customFormat="1" x14ac:dyDescent="0.25">
      <c r="F654" s="40"/>
      <c r="H654" s="16"/>
    </row>
    <row r="655" spans="6:8" s="10" customFormat="1" x14ac:dyDescent="0.25">
      <c r="F655" s="40"/>
      <c r="H655" s="16"/>
    </row>
    <row r="656" spans="6:8" s="10" customFormat="1" x14ac:dyDescent="0.25">
      <c r="F656" s="40"/>
      <c r="H656" s="16"/>
    </row>
    <row r="657" spans="6:8" s="10" customFormat="1" x14ac:dyDescent="0.25">
      <c r="F657" s="40"/>
      <c r="H657" s="16"/>
    </row>
    <row r="658" spans="6:8" s="10" customFormat="1" x14ac:dyDescent="0.25">
      <c r="F658" s="40"/>
      <c r="H658" s="16"/>
    </row>
    <row r="659" spans="6:8" s="10" customFormat="1" x14ac:dyDescent="0.25">
      <c r="F659" s="40"/>
      <c r="H659" s="16"/>
    </row>
    <row r="660" spans="6:8" s="10" customFormat="1" x14ac:dyDescent="0.25">
      <c r="F660" s="40"/>
      <c r="H660" s="16"/>
    </row>
    <row r="661" spans="6:8" s="10" customFormat="1" x14ac:dyDescent="0.25">
      <c r="F661" s="40"/>
      <c r="H661" s="16"/>
    </row>
    <row r="662" spans="6:8" s="10" customFormat="1" x14ac:dyDescent="0.25">
      <c r="F662" s="40"/>
      <c r="H662" s="16"/>
    </row>
    <row r="663" spans="6:8" s="10" customFormat="1" x14ac:dyDescent="0.25">
      <c r="F663" s="40"/>
      <c r="H663" s="16"/>
    </row>
    <row r="664" spans="6:8" s="10" customFormat="1" x14ac:dyDescent="0.25">
      <c r="F664" s="40"/>
      <c r="H664" s="16"/>
    </row>
    <row r="665" spans="6:8" s="10" customFormat="1" x14ac:dyDescent="0.25">
      <c r="F665" s="40"/>
      <c r="H665" s="16"/>
    </row>
    <row r="666" spans="6:8" s="10" customFormat="1" x14ac:dyDescent="0.25">
      <c r="F666" s="40"/>
      <c r="H666" s="16"/>
    </row>
    <row r="667" spans="6:8" s="10" customFormat="1" x14ac:dyDescent="0.25">
      <c r="F667" s="40"/>
      <c r="H667" s="16"/>
    </row>
    <row r="668" spans="6:8" s="10" customFormat="1" x14ac:dyDescent="0.25">
      <c r="F668" s="40"/>
      <c r="H668" s="16"/>
    </row>
    <row r="669" spans="6:8" s="10" customFormat="1" x14ac:dyDescent="0.25">
      <c r="F669" s="40"/>
      <c r="H669" s="16"/>
    </row>
    <row r="670" spans="6:8" s="10" customFormat="1" x14ac:dyDescent="0.25">
      <c r="F670" s="40"/>
      <c r="H670" s="16"/>
    </row>
    <row r="671" spans="6:8" s="10" customFormat="1" x14ac:dyDescent="0.25">
      <c r="F671" s="40"/>
      <c r="H671" s="16"/>
    </row>
    <row r="672" spans="6:8" s="10" customFormat="1" x14ac:dyDescent="0.25">
      <c r="F672" s="40"/>
      <c r="H672" s="16"/>
    </row>
    <row r="673" spans="6:8" s="10" customFormat="1" x14ac:dyDescent="0.25">
      <c r="F673" s="40"/>
      <c r="H673" s="16"/>
    </row>
    <row r="674" spans="6:8" s="10" customFormat="1" x14ac:dyDescent="0.25">
      <c r="F674" s="40"/>
      <c r="H674" s="16"/>
    </row>
    <row r="675" spans="6:8" s="10" customFormat="1" x14ac:dyDescent="0.25">
      <c r="F675" s="40"/>
      <c r="H675" s="16"/>
    </row>
    <row r="676" spans="6:8" s="10" customFormat="1" x14ac:dyDescent="0.25">
      <c r="F676" s="40"/>
      <c r="H676" s="16"/>
    </row>
    <row r="677" spans="6:8" s="10" customFormat="1" x14ac:dyDescent="0.25">
      <c r="F677" s="40"/>
      <c r="H677" s="16"/>
    </row>
    <row r="678" spans="6:8" s="10" customFormat="1" x14ac:dyDescent="0.25">
      <c r="F678" s="40"/>
      <c r="H678" s="16"/>
    </row>
    <row r="679" spans="6:8" s="10" customFormat="1" x14ac:dyDescent="0.25">
      <c r="F679" s="40"/>
      <c r="H679" s="16"/>
    </row>
    <row r="680" spans="6:8" s="10" customFormat="1" x14ac:dyDescent="0.25">
      <c r="F680" s="40"/>
      <c r="H680" s="16"/>
    </row>
    <row r="681" spans="6:8" s="10" customFormat="1" x14ac:dyDescent="0.25">
      <c r="F681" s="40"/>
      <c r="H681" s="16"/>
    </row>
    <row r="682" spans="6:8" s="10" customFormat="1" x14ac:dyDescent="0.25">
      <c r="F682" s="40"/>
      <c r="H682" s="16"/>
    </row>
    <row r="683" spans="6:8" s="10" customFormat="1" x14ac:dyDescent="0.25">
      <c r="F683" s="40"/>
      <c r="H683" s="16"/>
    </row>
    <row r="684" spans="6:8" s="10" customFormat="1" x14ac:dyDescent="0.25">
      <c r="F684" s="40"/>
      <c r="H684" s="16"/>
    </row>
    <row r="685" spans="6:8" s="10" customFormat="1" x14ac:dyDescent="0.25">
      <c r="F685" s="40"/>
      <c r="H685" s="16"/>
    </row>
    <row r="686" spans="6:8" s="10" customFormat="1" x14ac:dyDescent="0.25">
      <c r="F686" s="40"/>
      <c r="H686" s="16"/>
    </row>
    <row r="687" spans="6:8" s="10" customFormat="1" x14ac:dyDescent="0.25">
      <c r="F687" s="40"/>
      <c r="H687" s="16"/>
    </row>
    <row r="688" spans="6:8" s="10" customFormat="1" x14ac:dyDescent="0.25">
      <c r="F688" s="40"/>
      <c r="H688" s="16"/>
    </row>
    <row r="689" spans="6:8" s="10" customFormat="1" x14ac:dyDescent="0.25">
      <c r="F689" s="40"/>
      <c r="H689" s="16"/>
    </row>
    <row r="690" spans="6:8" s="10" customFormat="1" x14ac:dyDescent="0.25">
      <c r="F690" s="40"/>
      <c r="H690" s="16"/>
    </row>
    <row r="691" spans="6:8" s="10" customFormat="1" x14ac:dyDescent="0.25">
      <c r="F691" s="40"/>
      <c r="H691" s="16"/>
    </row>
    <row r="692" spans="6:8" s="10" customFormat="1" x14ac:dyDescent="0.25">
      <c r="F692" s="40"/>
      <c r="H692" s="16"/>
    </row>
    <row r="693" spans="6:8" s="10" customFormat="1" x14ac:dyDescent="0.25">
      <c r="F693" s="40"/>
      <c r="H693" s="16"/>
    </row>
    <row r="694" spans="6:8" s="10" customFormat="1" x14ac:dyDescent="0.25">
      <c r="F694" s="40"/>
      <c r="H694" s="16"/>
    </row>
    <row r="695" spans="6:8" s="10" customFormat="1" x14ac:dyDescent="0.25">
      <c r="F695" s="40"/>
      <c r="H695" s="16"/>
    </row>
    <row r="696" spans="6:8" s="10" customFormat="1" x14ac:dyDescent="0.25">
      <c r="F696" s="40"/>
      <c r="H696" s="16"/>
    </row>
    <row r="697" spans="6:8" s="10" customFormat="1" x14ac:dyDescent="0.25">
      <c r="F697" s="40"/>
      <c r="H697" s="16"/>
    </row>
    <row r="698" spans="6:8" s="10" customFormat="1" x14ac:dyDescent="0.25">
      <c r="F698" s="40"/>
      <c r="H698" s="16"/>
    </row>
    <row r="699" spans="6:8" s="10" customFormat="1" x14ac:dyDescent="0.25">
      <c r="F699" s="40"/>
      <c r="H699" s="16"/>
    </row>
    <row r="700" spans="6:8" s="10" customFormat="1" x14ac:dyDescent="0.25">
      <c r="F700" s="40"/>
      <c r="H700" s="16"/>
    </row>
    <row r="701" spans="6:8" s="10" customFormat="1" x14ac:dyDescent="0.25">
      <c r="F701" s="40"/>
      <c r="H701" s="16"/>
    </row>
    <row r="702" spans="6:8" s="10" customFormat="1" x14ac:dyDescent="0.25">
      <c r="F702" s="40"/>
      <c r="H702" s="16"/>
    </row>
    <row r="703" spans="6:8" s="10" customFormat="1" x14ac:dyDescent="0.25">
      <c r="F703" s="40"/>
      <c r="H703" s="16"/>
    </row>
    <row r="704" spans="6:8" s="10" customFormat="1" x14ac:dyDescent="0.25">
      <c r="F704" s="40"/>
      <c r="H704" s="16"/>
    </row>
    <row r="705" spans="6:8" s="10" customFormat="1" x14ac:dyDescent="0.25">
      <c r="F705" s="40"/>
      <c r="H705" s="16"/>
    </row>
    <row r="706" spans="6:8" s="10" customFormat="1" x14ac:dyDescent="0.25">
      <c r="F706" s="40"/>
      <c r="H706" s="16"/>
    </row>
    <row r="707" spans="6:8" s="10" customFormat="1" x14ac:dyDescent="0.25">
      <c r="F707" s="40"/>
      <c r="H707" s="16"/>
    </row>
    <row r="708" spans="6:8" s="10" customFormat="1" x14ac:dyDescent="0.25">
      <c r="F708" s="40"/>
      <c r="H708" s="16"/>
    </row>
    <row r="709" spans="6:8" s="10" customFormat="1" x14ac:dyDescent="0.25">
      <c r="F709" s="40"/>
      <c r="H709" s="16"/>
    </row>
    <row r="710" spans="6:8" s="10" customFormat="1" x14ac:dyDescent="0.25">
      <c r="F710" s="40"/>
      <c r="H710" s="16"/>
    </row>
    <row r="711" spans="6:8" s="10" customFormat="1" x14ac:dyDescent="0.25">
      <c r="F711" s="40"/>
      <c r="H711" s="16"/>
    </row>
    <row r="712" spans="6:8" s="10" customFormat="1" x14ac:dyDescent="0.25">
      <c r="F712" s="40"/>
      <c r="H712" s="16"/>
    </row>
    <row r="713" spans="6:8" s="10" customFormat="1" x14ac:dyDescent="0.25">
      <c r="F713" s="40"/>
      <c r="H713" s="16"/>
    </row>
    <row r="714" spans="6:8" s="10" customFormat="1" x14ac:dyDescent="0.25">
      <c r="F714" s="40"/>
      <c r="H714" s="16"/>
    </row>
    <row r="715" spans="6:8" s="10" customFormat="1" x14ac:dyDescent="0.25">
      <c r="F715" s="40"/>
      <c r="H715" s="16"/>
    </row>
    <row r="716" spans="6:8" s="10" customFormat="1" x14ac:dyDescent="0.25">
      <c r="F716" s="40"/>
      <c r="H716" s="16"/>
    </row>
    <row r="717" spans="6:8" s="10" customFormat="1" x14ac:dyDescent="0.25">
      <c r="F717" s="40"/>
      <c r="H717" s="16"/>
    </row>
    <row r="718" spans="6:8" s="10" customFormat="1" x14ac:dyDescent="0.25">
      <c r="F718" s="40"/>
      <c r="H718" s="16"/>
    </row>
    <row r="719" spans="6:8" s="10" customFormat="1" x14ac:dyDescent="0.25">
      <c r="F719" s="40"/>
      <c r="H719" s="16"/>
    </row>
    <row r="720" spans="6:8" s="10" customFormat="1" x14ac:dyDescent="0.25">
      <c r="F720" s="40"/>
      <c r="H720" s="16"/>
    </row>
    <row r="721" spans="6:8" s="10" customFormat="1" x14ac:dyDescent="0.25">
      <c r="F721" s="40"/>
      <c r="H721" s="16"/>
    </row>
    <row r="722" spans="6:8" s="10" customFormat="1" x14ac:dyDescent="0.25">
      <c r="F722" s="40"/>
      <c r="H722" s="16"/>
    </row>
    <row r="723" spans="6:8" s="10" customFormat="1" x14ac:dyDescent="0.25">
      <c r="F723" s="40"/>
      <c r="H723" s="16"/>
    </row>
    <row r="724" spans="6:8" s="10" customFormat="1" x14ac:dyDescent="0.25">
      <c r="F724" s="40"/>
      <c r="H724" s="16"/>
    </row>
    <row r="725" spans="6:8" s="10" customFormat="1" x14ac:dyDescent="0.25">
      <c r="F725" s="40"/>
      <c r="H725" s="16"/>
    </row>
    <row r="726" spans="6:8" s="10" customFormat="1" x14ac:dyDescent="0.25">
      <c r="F726" s="40"/>
      <c r="H726" s="16"/>
    </row>
    <row r="727" spans="6:8" s="10" customFormat="1" x14ac:dyDescent="0.25">
      <c r="F727" s="40"/>
      <c r="H727" s="16"/>
    </row>
    <row r="728" spans="6:8" s="10" customFormat="1" x14ac:dyDescent="0.25">
      <c r="F728" s="40"/>
      <c r="H728" s="16"/>
    </row>
    <row r="729" spans="6:8" s="10" customFormat="1" x14ac:dyDescent="0.25">
      <c r="F729" s="40"/>
      <c r="H729" s="16"/>
    </row>
    <row r="730" spans="6:8" s="10" customFormat="1" x14ac:dyDescent="0.25">
      <c r="F730" s="40"/>
      <c r="H730" s="16"/>
    </row>
    <row r="731" spans="6:8" s="10" customFormat="1" x14ac:dyDescent="0.25">
      <c r="F731" s="40"/>
      <c r="H731" s="16"/>
    </row>
    <row r="732" spans="6:8" s="10" customFormat="1" x14ac:dyDescent="0.25">
      <c r="F732" s="40"/>
      <c r="H732" s="16"/>
    </row>
    <row r="733" spans="6:8" s="10" customFormat="1" x14ac:dyDescent="0.25">
      <c r="F733" s="40"/>
      <c r="H733" s="16"/>
    </row>
    <row r="734" spans="6:8" s="10" customFormat="1" x14ac:dyDescent="0.25">
      <c r="F734" s="40"/>
      <c r="H734" s="16"/>
    </row>
    <row r="735" spans="6:8" s="10" customFormat="1" x14ac:dyDescent="0.25">
      <c r="F735" s="40"/>
      <c r="H735" s="16"/>
    </row>
    <row r="736" spans="6:8" s="10" customFormat="1" x14ac:dyDescent="0.25">
      <c r="F736" s="40"/>
      <c r="H736" s="16"/>
    </row>
    <row r="737" spans="6:8" s="10" customFormat="1" x14ac:dyDescent="0.25">
      <c r="F737" s="40"/>
      <c r="H737" s="16"/>
    </row>
    <row r="738" spans="6:8" s="10" customFormat="1" x14ac:dyDescent="0.25">
      <c r="F738" s="40"/>
      <c r="H738" s="16"/>
    </row>
    <row r="739" spans="6:8" s="10" customFormat="1" x14ac:dyDescent="0.25">
      <c r="F739" s="40"/>
      <c r="H739" s="16"/>
    </row>
    <row r="740" spans="6:8" s="10" customFormat="1" x14ac:dyDescent="0.25">
      <c r="F740" s="40"/>
      <c r="H740" s="16"/>
    </row>
    <row r="741" spans="6:8" s="10" customFormat="1" x14ac:dyDescent="0.25">
      <c r="F741" s="40"/>
      <c r="H741" s="16"/>
    </row>
    <row r="742" spans="6:8" s="10" customFormat="1" x14ac:dyDescent="0.25">
      <c r="F742" s="40"/>
      <c r="H742" s="16"/>
    </row>
    <row r="743" spans="6:8" s="10" customFormat="1" x14ac:dyDescent="0.25">
      <c r="F743" s="40"/>
      <c r="H743" s="16"/>
    </row>
    <row r="744" spans="6:8" s="10" customFormat="1" x14ac:dyDescent="0.25">
      <c r="F744" s="40"/>
      <c r="H744" s="16"/>
    </row>
    <row r="745" spans="6:8" s="10" customFormat="1" x14ac:dyDescent="0.25">
      <c r="F745" s="40"/>
      <c r="H745" s="16"/>
    </row>
  </sheetData>
  <sheetProtection algorithmName="SHA-512" hashValue="RxwyromEQ/cPd5Xq6vtEzj+nCSNyq3pq/1Iv8IgHH2O4zXFxPWU1z8CUPV5cvIge6QI6eVSjD9u8E5i4B3bYiA==" saltValue="NZQKpTWuesWeYFuc3FuxUg==" spinCount="100000" sheet="1" formatCells="0" formatColumns="0" formatRows="0" insertColumns="0" insertRows="0" insertHyperlinks="0" deleteColumns="0" deleteRows="0" sort="0" autoFilter="0" pivotTables="0"/>
  <mergeCells count="17">
    <mergeCell ref="B3:L3"/>
    <mergeCell ref="D5:D6"/>
    <mergeCell ref="E5:E6"/>
    <mergeCell ref="D7:D8"/>
    <mergeCell ref="E7:E8"/>
    <mergeCell ref="B5:B15"/>
    <mergeCell ref="D9:D10"/>
    <mergeCell ref="E9:E10"/>
    <mergeCell ref="E11:E12"/>
    <mergeCell ref="D4:F4"/>
    <mergeCell ref="B21:L21"/>
    <mergeCell ref="B18:L18"/>
    <mergeCell ref="D11:D12"/>
    <mergeCell ref="D13:D15"/>
    <mergeCell ref="B17:L17"/>
    <mergeCell ref="B19:L19"/>
    <mergeCell ref="E13:E15"/>
  </mergeCells>
  <hyperlinks>
    <hyperlink ref="B23" r:id="rId1" xr:uid="{602C9A2E-60DD-4CDC-845A-631D41378BE1}"/>
  </hyperlinks>
  <pageMargins left="0.23622047244094491" right="0.23622047244094491" top="0.6692913385826772" bottom="0.35433070866141736" header="0.31496062992125984" footer="7.874015748031496E-2"/>
  <pageSetup paperSize="9" scale="69" orientation="landscape" r:id="rId2"/>
  <headerFooter scaleWithDoc="0">
    <oddHeader>&amp;L&amp;"-,Vet"&amp;14Fair pay zzp-starttarieven per uur Film/AV (culturele) producties 2023-2026</oddHeader>
    <oddFooter>Pagina &amp;P</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8B621-D07F-4541-A2E1-B81A539F7AAC}">
  <sheetPr>
    <pageSetUpPr fitToPage="1"/>
  </sheetPr>
  <dimension ref="A1:BX768"/>
  <sheetViews>
    <sheetView zoomScaleNormal="100" workbookViewId="0">
      <selection activeCell="A2" sqref="A2"/>
    </sheetView>
  </sheetViews>
  <sheetFormatPr defaultColWidth="8.85546875" defaultRowHeight="15" x14ac:dyDescent="0.25"/>
  <cols>
    <col min="1" max="1" width="0.7109375" style="10" customWidth="1"/>
    <col min="2" max="2" width="6.5703125" customWidth="1"/>
    <col min="3" max="3" width="10.42578125" customWidth="1"/>
    <col min="4" max="4" width="13" customWidth="1"/>
    <col min="5" max="5" width="2.42578125" customWidth="1"/>
    <col min="6" max="6" width="6.85546875" style="43" customWidth="1"/>
    <col min="7" max="7" width="14.140625" customWidth="1"/>
    <col min="8" max="8" width="14.140625" style="23" customWidth="1"/>
    <col min="9" max="12" width="15.5703125" customWidth="1"/>
    <col min="13" max="13" width="3.5703125" customWidth="1"/>
    <col min="14" max="14" width="2.42578125" customWidth="1"/>
    <col min="15" max="15" width="6.5703125" customWidth="1"/>
    <col min="16" max="16" width="14.140625" customWidth="1"/>
    <col min="17" max="17" width="12.5703125" customWidth="1"/>
    <col min="18" max="21" width="14.140625" customWidth="1"/>
    <col min="22" max="22" width="2.28515625" customWidth="1"/>
    <col min="23" max="76" width="8.85546875" style="10"/>
  </cols>
  <sheetData>
    <row r="1" spans="1:76" s="91" customFormat="1" ht="31.7" customHeight="1" x14ac:dyDescent="0.25">
      <c r="A1" s="108"/>
      <c r="B1" s="126" t="s">
        <v>52</v>
      </c>
      <c r="C1" s="126"/>
      <c r="D1" s="125"/>
      <c r="E1" s="125"/>
      <c r="F1" s="125"/>
      <c r="G1" s="125"/>
      <c r="H1" s="125"/>
      <c r="I1" s="125"/>
      <c r="J1" s="125"/>
      <c r="K1" s="125"/>
      <c r="L1" s="125"/>
      <c r="M1" s="274"/>
      <c r="N1" s="421" t="s">
        <v>53</v>
      </c>
      <c r="O1" s="421"/>
      <c r="P1" s="421"/>
      <c r="Q1" s="421"/>
      <c r="R1" s="275">
        <v>6.7100000000000007E-2</v>
      </c>
      <c r="S1" s="422" t="s">
        <v>54</v>
      </c>
      <c r="T1" s="422"/>
      <c r="U1" s="275">
        <v>8.0299999999999996E-2</v>
      </c>
      <c r="V1" s="108"/>
      <c r="W1" s="89"/>
      <c r="X1" s="89"/>
      <c r="Y1" s="89"/>
      <c r="Z1" s="89"/>
      <c r="AA1" s="89"/>
      <c r="AB1" s="89"/>
      <c r="AC1" s="89"/>
      <c r="AD1" s="89"/>
      <c r="AE1" s="89"/>
      <c r="AF1" s="89"/>
    </row>
    <row r="2" spans="1:76" ht="15.75" thickBot="1" x14ac:dyDescent="0.3">
      <c r="B2" s="11"/>
      <c r="C2" s="10"/>
      <c r="D2" s="10"/>
      <c r="E2" s="10"/>
      <c r="F2" s="40"/>
      <c r="G2" s="10"/>
      <c r="H2" s="16"/>
      <c r="I2" s="10"/>
      <c r="J2" s="10"/>
      <c r="K2" s="10"/>
      <c r="L2" s="10"/>
      <c r="M2" s="10"/>
      <c r="N2" s="10"/>
      <c r="O2" s="10"/>
      <c r="P2" s="10"/>
      <c r="Q2" s="10"/>
      <c r="R2" s="10"/>
      <c r="S2" s="10"/>
      <c r="T2" s="10"/>
      <c r="U2" s="10"/>
      <c r="V2" s="10"/>
    </row>
    <row r="3" spans="1:76" ht="67.5" customHeight="1" thickBot="1" x14ac:dyDescent="0.3">
      <c r="B3" s="393" t="s">
        <v>55</v>
      </c>
      <c r="C3" s="394"/>
      <c r="D3" s="394"/>
      <c r="E3" s="394"/>
      <c r="F3" s="394"/>
      <c r="G3" s="394"/>
      <c r="H3" s="394"/>
      <c r="I3" s="394"/>
      <c r="J3" s="394"/>
      <c r="K3" s="394"/>
      <c r="L3" s="158"/>
      <c r="M3" s="65"/>
      <c r="N3" s="387" t="s">
        <v>56</v>
      </c>
      <c r="O3" s="388"/>
      <c r="P3" s="388"/>
      <c r="Q3" s="388"/>
      <c r="R3" s="388"/>
      <c r="S3" s="388"/>
      <c r="T3" s="388"/>
      <c r="U3" s="389"/>
      <c r="V3" s="10"/>
    </row>
    <row r="4" spans="1:76" s="41" customFormat="1" ht="133.69999999999999" customHeight="1" thickBot="1" x14ac:dyDescent="0.3">
      <c r="A4" s="24"/>
      <c r="B4" s="395"/>
      <c r="C4" s="397" t="s">
        <v>57</v>
      </c>
      <c r="D4" s="399" t="s">
        <v>58</v>
      </c>
      <c r="E4" s="400"/>
      <c r="F4" s="401"/>
      <c r="G4" s="136" t="s">
        <v>59</v>
      </c>
      <c r="H4" s="136" t="s">
        <v>5</v>
      </c>
      <c r="I4" s="136" t="s">
        <v>60</v>
      </c>
      <c r="J4" s="136" t="s">
        <v>59</v>
      </c>
      <c r="K4" s="136" t="s">
        <v>61</v>
      </c>
      <c r="L4" s="163" t="s">
        <v>60</v>
      </c>
      <c r="M4" s="66"/>
      <c r="N4" s="405" t="s">
        <v>58</v>
      </c>
      <c r="O4" s="406"/>
      <c r="P4" s="136" t="s">
        <v>62</v>
      </c>
      <c r="Q4" s="136" t="s">
        <v>5</v>
      </c>
      <c r="R4" s="136" t="s">
        <v>63</v>
      </c>
      <c r="S4" s="136" t="s">
        <v>62</v>
      </c>
      <c r="T4" s="136" t="s">
        <v>5</v>
      </c>
      <c r="U4" s="136" t="s">
        <v>63</v>
      </c>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row>
    <row r="5" spans="1:76" s="41" customFormat="1" ht="24" customHeight="1" thickBot="1" x14ac:dyDescent="0.3">
      <c r="A5" s="24"/>
      <c r="B5" s="396"/>
      <c r="C5" s="398"/>
      <c r="D5" s="402"/>
      <c r="E5" s="403"/>
      <c r="F5" s="404"/>
      <c r="G5" s="390" t="s">
        <v>64</v>
      </c>
      <c r="H5" s="391"/>
      <c r="I5" s="392"/>
      <c r="J5" s="407">
        <v>2026</v>
      </c>
      <c r="K5" s="408"/>
      <c r="L5" s="409"/>
      <c r="M5" s="66"/>
      <c r="N5" s="154"/>
      <c r="O5" s="159"/>
      <c r="P5" s="390" t="s">
        <v>64</v>
      </c>
      <c r="Q5" s="391"/>
      <c r="R5" s="392"/>
      <c r="S5" s="391">
        <v>2026</v>
      </c>
      <c r="T5" s="391"/>
      <c r="U5" s="392"/>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row>
    <row r="6" spans="1:76" ht="25.5" customHeight="1" x14ac:dyDescent="0.25">
      <c r="B6" s="425" t="s">
        <v>8</v>
      </c>
      <c r="C6" s="216" t="s">
        <v>9</v>
      </c>
      <c r="D6" s="428" t="s">
        <v>10</v>
      </c>
      <c r="E6" s="428">
        <v>5</v>
      </c>
      <c r="F6" s="217" t="s">
        <v>11</v>
      </c>
      <c r="G6" s="148">
        <f>ROUND((I6/1.7445),2)</f>
        <v>35.799999999999997</v>
      </c>
      <c r="H6" s="134">
        <f>I6-G6</f>
        <v>26.653745016681498</v>
      </c>
      <c r="I6" s="167">
        <f>'Richtlijn Zzp-Tarief 24-25'!J6</f>
        <v>62.453745016681495</v>
      </c>
      <c r="J6" s="174">
        <f>ROUND((L6/1.7445),2)</f>
        <v>38.200000000000003</v>
      </c>
      <c r="K6" s="175">
        <f>L6-J6</f>
        <v>28.444391307300819</v>
      </c>
      <c r="L6" s="176">
        <f>I6+(I6*R1)</f>
        <v>66.644391307300822</v>
      </c>
      <c r="M6" s="7"/>
      <c r="N6" s="430">
        <v>5</v>
      </c>
      <c r="O6" s="244" t="s">
        <v>11</v>
      </c>
      <c r="P6" s="148">
        <f>ROUND((R6/1.7445),2)</f>
        <v>55.47</v>
      </c>
      <c r="Q6" s="135">
        <f>R6-P6</f>
        <v>41.305081629181487</v>
      </c>
      <c r="R6" s="157">
        <f>'Richtlijn Zzp-Tarief 24-25'!Q6</f>
        <v>96.775081629181486</v>
      </c>
      <c r="S6" s="270">
        <f>ROUND((U6/1.7445),2)</f>
        <v>59.2</v>
      </c>
      <c r="T6" s="157">
        <f>U6-S6</f>
        <v>44.068689606499561</v>
      </c>
      <c r="U6" s="167">
        <f>R6+(R6*$R$1)</f>
        <v>103.26868960649956</v>
      </c>
      <c r="V6" s="10"/>
      <c r="W6" s="12"/>
      <c r="X6" s="12"/>
      <c r="Y6" s="12"/>
    </row>
    <row r="7" spans="1:76" ht="25.5" customHeight="1" x14ac:dyDescent="0.25">
      <c r="B7" s="426"/>
      <c r="C7" s="218" t="s">
        <v>12</v>
      </c>
      <c r="D7" s="429"/>
      <c r="E7" s="429"/>
      <c r="F7" s="219" t="s">
        <v>13</v>
      </c>
      <c r="G7" s="149">
        <f t="shared" ref="G7:G16" si="0">ROUND((I7/1.7445),2)</f>
        <v>31.05</v>
      </c>
      <c r="H7" s="133">
        <f t="shared" ref="H7:H16" si="1">I7-G7</f>
        <v>23.116715829181498</v>
      </c>
      <c r="I7" s="168">
        <f>'Richtlijn Zzp-Tarief 24-25'!J7</f>
        <v>54.166715829181499</v>
      </c>
      <c r="J7" s="177">
        <f t="shared" ref="J7:J16" si="2">ROUND((L7/1.7445),2)</f>
        <v>33.130000000000003</v>
      </c>
      <c r="K7" s="178">
        <f t="shared" ref="K7:K16" si="3">L7-J7</f>
        <v>24.671302461319577</v>
      </c>
      <c r="L7" s="172">
        <f>I7+(I7*$R$1)</f>
        <v>57.80130246131958</v>
      </c>
      <c r="M7" s="7"/>
      <c r="N7" s="431"/>
      <c r="O7" s="245" t="s">
        <v>13</v>
      </c>
      <c r="P7" s="149">
        <f t="shared" ref="P7:P16" si="4">ROUND((R7/1.7445),2)</f>
        <v>48.12</v>
      </c>
      <c r="Q7" s="135">
        <f t="shared" ref="Q7:Q16" si="5">R7-P7</f>
        <v>35.82415329168149</v>
      </c>
      <c r="R7" s="155">
        <f>'Richtlijn Zzp-Tarief 24-25'!Q7</f>
        <v>83.944153291681488</v>
      </c>
      <c r="S7" s="271">
        <f t="shared" ref="S7:S16" si="6">ROUND((U7/1.7445),2)</f>
        <v>51.35</v>
      </c>
      <c r="T7" s="155">
        <f t="shared" ref="T7:T16" si="7">U7-S7</f>
        <v>38.226805977553319</v>
      </c>
      <c r="U7" s="168">
        <f>R7+(R7*$R$1)</f>
        <v>89.57680597755332</v>
      </c>
      <c r="V7" s="10"/>
      <c r="BX7"/>
    </row>
    <row r="8" spans="1:76" ht="25.5" customHeight="1" x14ac:dyDescent="0.25">
      <c r="B8" s="426"/>
      <c r="C8" s="137" t="s">
        <v>14</v>
      </c>
      <c r="D8" s="432" t="s">
        <v>15</v>
      </c>
      <c r="E8" s="434">
        <v>4</v>
      </c>
      <c r="F8" s="145" t="s">
        <v>16</v>
      </c>
      <c r="G8" s="149">
        <f t="shared" si="0"/>
        <v>27.21</v>
      </c>
      <c r="H8" s="133">
        <f t="shared" si="1"/>
        <v>20.252602329181492</v>
      </c>
      <c r="I8" s="168">
        <f>'Richtlijn Zzp-Tarief 24-25'!J8</f>
        <v>47.462602329181493</v>
      </c>
      <c r="J8" s="177">
        <f t="shared" si="2"/>
        <v>29.03</v>
      </c>
      <c r="K8" s="178">
        <f t="shared" si="3"/>
        <v>21.617342945469574</v>
      </c>
      <c r="L8" s="172">
        <f>I8+(I8*$R$1)</f>
        <v>50.647342945469575</v>
      </c>
      <c r="M8" s="7"/>
      <c r="N8" s="436">
        <v>4</v>
      </c>
      <c r="O8" s="151" t="s">
        <v>16</v>
      </c>
      <c r="P8" s="149">
        <f t="shared" si="4"/>
        <v>42.15</v>
      </c>
      <c r="Q8" s="135">
        <f t="shared" si="5"/>
        <v>31.38415482918149</v>
      </c>
      <c r="R8" s="155">
        <f>'Richtlijn Zzp-Tarief 24-25'!Q8</f>
        <v>73.534154829181489</v>
      </c>
      <c r="S8" s="271">
        <f t="shared" si="6"/>
        <v>44.98</v>
      </c>
      <c r="T8" s="155">
        <f t="shared" si="7"/>
        <v>33.488296618219572</v>
      </c>
      <c r="U8" s="168">
        <f>R8+(R8*$R$1)</f>
        <v>78.468296618219568</v>
      </c>
      <c r="V8" s="10"/>
      <c r="X8" s="12"/>
    </row>
    <row r="9" spans="1:76" ht="25.5" customHeight="1" x14ac:dyDescent="0.25">
      <c r="B9" s="426"/>
      <c r="C9" s="137" t="s">
        <v>17</v>
      </c>
      <c r="D9" s="433"/>
      <c r="E9" s="435"/>
      <c r="F9" s="145" t="s">
        <v>18</v>
      </c>
      <c r="G9" s="149">
        <f t="shared" si="0"/>
        <v>24.11</v>
      </c>
      <c r="H9" s="133">
        <f t="shared" si="1"/>
        <v>17.952066454181491</v>
      </c>
      <c r="I9" s="168">
        <f>'Richtlijn Zzp-Tarief 24-25'!J9</f>
        <v>42.06206645418149</v>
      </c>
      <c r="J9" s="177">
        <f t="shared" si="2"/>
        <v>26.05</v>
      </c>
      <c r="K9" s="178">
        <f t="shared" si="3"/>
        <v>19.389650390452264</v>
      </c>
      <c r="L9" s="172">
        <f>I9+(I9*$U$1)</f>
        <v>45.439650390452265</v>
      </c>
      <c r="M9" s="7"/>
      <c r="N9" s="437"/>
      <c r="O9" s="151" t="s">
        <v>18</v>
      </c>
      <c r="P9" s="149">
        <f t="shared" si="4"/>
        <v>37.21</v>
      </c>
      <c r="Q9" s="135">
        <f t="shared" si="5"/>
        <v>27.701919966681494</v>
      </c>
      <c r="R9" s="155">
        <f>'Richtlijn Zzp-Tarief 24-25'!Q9</f>
        <v>64.911919966681495</v>
      </c>
      <c r="S9" s="271">
        <f t="shared" si="6"/>
        <v>40.200000000000003</v>
      </c>
      <c r="T9" s="155">
        <f t="shared" si="7"/>
        <v>29.92434714000602</v>
      </c>
      <c r="U9" s="168">
        <f>R9+(R9*$U$1)</f>
        <v>70.124347140006023</v>
      </c>
      <c r="V9" s="10"/>
    </row>
    <row r="10" spans="1:76" ht="25.5" customHeight="1" x14ac:dyDescent="0.25">
      <c r="B10" s="426"/>
      <c r="C10" s="138" t="s">
        <v>19</v>
      </c>
      <c r="D10" s="438" t="s">
        <v>20</v>
      </c>
      <c r="E10" s="438">
        <v>3</v>
      </c>
      <c r="F10" s="146" t="s">
        <v>21</v>
      </c>
      <c r="G10" s="149">
        <f t="shared" si="0"/>
        <v>21.62</v>
      </c>
      <c r="H10" s="133">
        <f t="shared" si="1"/>
        <v>16.103015216681495</v>
      </c>
      <c r="I10" s="168">
        <f>'Richtlijn Zzp-Tarief 24-25'!J10</f>
        <v>37.723015216681496</v>
      </c>
      <c r="J10" s="177">
        <f t="shared" si="2"/>
        <v>23.36</v>
      </c>
      <c r="K10" s="178">
        <f t="shared" si="3"/>
        <v>17.392173338581017</v>
      </c>
      <c r="L10" s="172">
        <f t="shared" ref="L10:L16" si="8">I10+(I10*$U$1)</f>
        <v>40.752173338581017</v>
      </c>
      <c r="M10" s="7"/>
      <c r="N10" s="440">
        <v>3</v>
      </c>
      <c r="O10" s="132" t="s">
        <v>21</v>
      </c>
      <c r="P10" s="149">
        <f t="shared" si="4"/>
        <v>33.020000000000003</v>
      </c>
      <c r="Q10" s="135">
        <f t="shared" si="5"/>
        <v>24.591885266681487</v>
      </c>
      <c r="R10" s="155">
        <f>'Richtlijn Zzp-Tarief 24-25'!Q10</f>
        <v>57.61188526668149</v>
      </c>
      <c r="S10" s="271">
        <f t="shared" si="6"/>
        <v>35.68</v>
      </c>
      <c r="T10" s="155">
        <f t="shared" si="7"/>
        <v>26.558119653596016</v>
      </c>
      <c r="U10" s="168">
        <f t="shared" ref="U10:U16" si="9">R10+(R10*$U$1)</f>
        <v>62.238119653596016</v>
      </c>
      <c r="V10" s="10"/>
    </row>
    <row r="11" spans="1:76" ht="25.5" customHeight="1" x14ac:dyDescent="0.25">
      <c r="B11" s="426"/>
      <c r="C11" s="138" t="s">
        <v>22</v>
      </c>
      <c r="D11" s="439"/>
      <c r="E11" s="439"/>
      <c r="F11" s="146" t="s">
        <v>23</v>
      </c>
      <c r="G11" s="149">
        <f t="shared" si="0"/>
        <v>19.63</v>
      </c>
      <c r="H11" s="133">
        <f t="shared" si="1"/>
        <v>14.610600704181497</v>
      </c>
      <c r="I11" s="168">
        <f>'Richtlijn Zzp-Tarief 24-25'!J11</f>
        <v>34.240600704181496</v>
      </c>
      <c r="J11" s="177">
        <f t="shared" si="2"/>
        <v>21.2</v>
      </c>
      <c r="K11" s="178">
        <f t="shared" si="3"/>
        <v>15.790120940727274</v>
      </c>
      <c r="L11" s="172">
        <f t="shared" si="8"/>
        <v>36.990120940727273</v>
      </c>
      <c r="M11" s="7"/>
      <c r="N11" s="441"/>
      <c r="O11" s="132" t="s">
        <v>23</v>
      </c>
      <c r="P11" s="149">
        <f t="shared" si="4"/>
        <v>29.4</v>
      </c>
      <c r="Q11" s="135">
        <f t="shared" si="5"/>
        <v>21.880222516681499</v>
      </c>
      <c r="R11" s="155">
        <f>'Richtlijn Zzp-Tarief 24-25'!Q11</f>
        <v>51.280222516681498</v>
      </c>
      <c r="S11" s="271">
        <f t="shared" si="6"/>
        <v>31.76</v>
      </c>
      <c r="T11" s="155">
        <f t="shared" si="7"/>
        <v>23.638024384771018</v>
      </c>
      <c r="U11" s="168">
        <f t="shared" si="9"/>
        <v>55.39802438477102</v>
      </c>
      <c r="V11" s="10"/>
    </row>
    <row r="12" spans="1:76" ht="25.5" customHeight="1" x14ac:dyDescent="0.25">
      <c r="B12" s="426"/>
      <c r="C12" s="139" t="s">
        <v>24</v>
      </c>
      <c r="D12" s="442" t="s">
        <v>25</v>
      </c>
      <c r="E12" s="410">
        <v>2</v>
      </c>
      <c r="F12" s="147" t="s">
        <v>26</v>
      </c>
      <c r="G12" s="149">
        <f t="shared" si="0"/>
        <v>18.03</v>
      </c>
      <c r="H12" s="133">
        <f t="shared" si="1"/>
        <v>13.41722007918149</v>
      </c>
      <c r="I12" s="168">
        <f>'Richtlijn Zzp-Tarief 24-25'!J12</f>
        <v>31.447220079181491</v>
      </c>
      <c r="J12" s="177">
        <f t="shared" si="2"/>
        <v>19.47</v>
      </c>
      <c r="K12" s="178">
        <f t="shared" si="3"/>
        <v>14.502431851539768</v>
      </c>
      <c r="L12" s="172">
        <f t="shared" si="8"/>
        <v>33.972431851539767</v>
      </c>
      <c r="M12" s="7"/>
      <c r="N12" s="412">
        <v>2</v>
      </c>
      <c r="O12" s="152" t="s">
        <v>26</v>
      </c>
      <c r="P12" s="149">
        <f t="shared" si="4"/>
        <v>26.18</v>
      </c>
      <c r="Q12" s="135">
        <f t="shared" si="5"/>
        <v>19.494838729181488</v>
      </c>
      <c r="R12" s="155">
        <f>'Richtlijn Zzp-Tarief 24-25'!Q12</f>
        <v>45.674838729181488</v>
      </c>
      <c r="S12" s="271">
        <f t="shared" si="6"/>
        <v>28.28</v>
      </c>
      <c r="T12" s="155">
        <f t="shared" si="7"/>
        <v>21.06252827913476</v>
      </c>
      <c r="U12" s="168">
        <f t="shared" si="9"/>
        <v>49.342528279134761</v>
      </c>
      <c r="V12" s="10"/>
    </row>
    <row r="13" spans="1:76" ht="25.5" customHeight="1" x14ac:dyDescent="0.25">
      <c r="B13" s="426"/>
      <c r="C13" s="139" t="s">
        <v>27</v>
      </c>
      <c r="D13" s="443"/>
      <c r="E13" s="411"/>
      <c r="F13" s="147" t="s">
        <v>28</v>
      </c>
      <c r="G13" s="149">
        <f t="shared" si="0"/>
        <v>16.760000000000002</v>
      </c>
      <c r="H13" s="133">
        <f t="shared" si="1"/>
        <v>12.471138116681491</v>
      </c>
      <c r="I13" s="168">
        <f>'Richtlijn Zzp-Tarief 24-25'!J13</f>
        <v>29.231138116681493</v>
      </c>
      <c r="J13" s="177">
        <f t="shared" si="2"/>
        <v>18.100000000000001</v>
      </c>
      <c r="K13" s="178">
        <f t="shared" si="3"/>
        <v>13.478398507451015</v>
      </c>
      <c r="L13" s="172">
        <f t="shared" si="8"/>
        <v>31.578398507451016</v>
      </c>
      <c r="M13" s="7"/>
      <c r="N13" s="413"/>
      <c r="O13" s="152" t="s">
        <v>28</v>
      </c>
      <c r="P13" s="149">
        <f t="shared" si="4"/>
        <v>23.29</v>
      </c>
      <c r="Q13" s="135">
        <f t="shared" si="5"/>
        <v>17.338131066681498</v>
      </c>
      <c r="R13" s="155">
        <f>'Richtlijn Zzp-Tarief 24-25'!Q13</f>
        <v>40.628131066681497</v>
      </c>
      <c r="S13" s="271">
        <f t="shared" si="6"/>
        <v>25.16</v>
      </c>
      <c r="T13" s="155">
        <f t="shared" si="7"/>
        <v>18.730569991336022</v>
      </c>
      <c r="U13" s="168">
        <f t="shared" si="9"/>
        <v>43.890569991336022</v>
      </c>
      <c r="V13" s="10"/>
    </row>
    <row r="14" spans="1:76" ht="25.5" customHeight="1" x14ac:dyDescent="0.25">
      <c r="B14" s="426"/>
      <c r="C14" s="220" t="s">
        <v>29</v>
      </c>
      <c r="D14" s="414" t="s">
        <v>30</v>
      </c>
      <c r="E14" s="414">
        <v>1</v>
      </c>
      <c r="F14" s="221" t="s">
        <v>31</v>
      </c>
      <c r="G14" s="149">
        <f t="shared" si="0"/>
        <v>15.8</v>
      </c>
      <c r="H14" s="133">
        <f t="shared" si="1"/>
        <v>11.755109741681494</v>
      </c>
      <c r="I14" s="168">
        <f>'Richtlijn Zzp-Tarief 24-25'!J14</f>
        <v>27.555109741681495</v>
      </c>
      <c r="J14" s="177">
        <f t="shared" si="2"/>
        <v>17.059999999999999</v>
      </c>
      <c r="K14" s="178">
        <f t="shared" si="3"/>
        <v>12.707785053938519</v>
      </c>
      <c r="L14" s="172">
        <f t="shared" si="8"/>
        <v>29.767785053938518</v>
      </c>
      <c r="M14" s="7"/>
      <c r="N14" s="417">
        <v>1</v>
      </c>
      <c r="O14" s="246" t="s">
        <v>31</v>
      </c>
      <c r="P14" s="149">
        <f t="shared" si="4"/>
        <v>20.65</v>
      </c>
      <c r="Q14" s="135">
        <f t="shared" si="5"/>
        <v>15.378364304181495</v>
      </c>
      <c r="R14" s="155">
        <f>'Richtlijn Zzp-Tarief 24-25'!Q14</f>
        <v>36.028364304181494</v>
      </c>
      <c r="S14" s="271">
        <f t="shared" si="6"/>
        <v>22.31</v>
      </c>
      <c r="T14" s="155">
        <f t="shared" si="7"/>
        <v>16.611441957807269</v>
      </c>
      <c r="U14" s="168">
        <f t="shared" si="9"/>
        <v>38.921441957807268</v>
      </c>
      <c r="V14" s="10"/>
    </row>
    <row r="15" spans="1:76" ht="25.5" customHeight="1" x14ac:dyDescent="0.25">
      <c r="B15" s="426"/>
      <c r="C15" s="220" t="s">
        <v>32</v>
      </c>
      <c r="D15" s="415"/>
      <c r="E15" s="415"/>
      <c r="F15" s="221" t="s">
        <v>33</v>
      </c>
      <c r="G15" s="149">
        <f t="shared" si="0"/>
        <v>15.48</v>
      </c>
      <c r="H15" s="133">
        <f t="shared" si="1"/>
        <v>11.516433616681493</v>
      </c>
      <c r="I15" s="168">
        <f>'Richtlijn Zzp-Tarief 24-25'!J15</f>
        <v>26.996433616681493</v>
      </c>
      <c r="J15" s="177">
        <f t="shared" si="2"/>
        <v>16.72</v>
      </c>
      <c r="K15" s="178">
        <f t="shared" si="3"/>
        <v>12.444247236101017</v>
      </c>
      <c r="L15" s="172">
        <f t="shared" si="8"/>
        <v>29.164247236101016</v>
      </c>
      <c r="M15" s="7"/>
      <c r="N15" s="418"/>
      <c r="O15" s="246" t="s">
        <v>33</v>
      </c>
      <c r="P15" s="149">
        <f t="shared" si="4"/>
        <v>18.25</v>
      </c>
      <c r="Q15" s="135">
        <f t="shared" si="5"/>
        <v>13.588293366681491</v>
      </c>
      <c r="R15" s="155">
        <f>'Richtlijn Zzp-Tarief 24-25'!Q15</f>
        <v>31.838293366681491</v>
      </c>
      <c r="S15" s="271">
        <f t="shared" si="6"/>
        <v>19.72</v>
      </c>
      <c r="T15" s="155">
        <f t="shared" si="7"/>
        <v>14.674908324026013</v>
      </c>
      <c r="U15" s="168">
        <f t="shared" si="9"/>
        <v>34.394908324026012</v>
      </c>
      <c r="V15" s="10"/>
    </row>
    <row r="16" spans="1:76" ht="25.5" customHeight="1" thickBot="1" x14ac:dyDescent="0.3">
      <c r="B16" s="427"/>
      <c r="C16" s="222" t="s">
        <v>34</v>
      </c>
      <c r="D16" s="416"/>
      <c r="E16" s="416"/>
      <c r="F16" s="223" t="s">
        <v>35</v>
      </c>
      <c r="G16" s="150">
        <f t="shared" si="0"/>
        <v>15.48</v>
      </c>
      <c r="H16" s="141">
        <f t="shared" si="1"/>
        <v>11.516433616681493</v>
      </c>
      <c r="I16" s="169">
        <f>'Richtlijn Zzp-Tarief 24-25'!J16</f>
        <v>26.996433616681493</v>
      </c>
      <c r="J16" s="179">
        <f t="shared" si="2"/>
        <v>16.72</v>
      </c>
      <c r="K16" s="180">
        <f t="shared" si="3"/>
        <v>12.444247236101017</v>
      </c>
      <c r="L16" s="173">
        <f t="shared" si="8"/>
        <v>29.164247236101016</v>
      </c>
      <c r="M16" s="7"/>
      <c r="N16" s="419"/>
      <c r="O16" s="247" t="s">
        <v>35</v>
      </c>
      <c r="P16" s="150">
        <f t="shared" si="4"/>
        <v>15.48</v>
      </c>
      <c r="Q16" s="143">
        <f t="shared" si="5"/>
        <v>11.516433616681493</v>
      </c>
      <c r="R16" s="156">
        <f>'Richtlijn Zzp-Tarief 24-25'!Q16</f>
        <v>26.996433616681493</v>
      </c>
      <c r="S16" s="272">
        <f t="shared" si="6"/>
        <v>16.72</v>
      </c>
      <c r="T16" s="156">
        <f t="shared" si="7"/>
        <v>12.444247236101017</v>
      </c>
      <c r="U16" s="169">
        <f t="shared" si="9"/>
        <v>29.164247236101016</v>
      </c>
      <c r="V16" s="10"/>
    </row>
    <row r="17" spans="1:76" ht="14.45" customHeight="1" x14ac:dyDescent="0.25">
      <c r="B17" s="10"/>
      <c r="C17" s="42"/>
      <c r="D17" s="42"/>
      <c r="E17" s="42"/>
      <c r="F17" s="40"/>
      <c r="G17" s="11"/>
      <c r="H17" s="16"/>
      <c r="I17" s="10"/>
      <c r="J17" s="10"/>
      <c r="K17" s="10"/>
      <c r="L17" s="10"/>
      <c r="M17" s="10"/>
      <c r="N17" s="10"/>
      <c r="O17" s="10"/>
      <c r="P17" s="10"/>
      <c r="Q17" s="10"/>
      <c r="R17" s="10"/>
      <c r="S17" s="10"/>
      <c r="T17" s="10"/>
      <c r="U17" s="10"/>
      <c r="V17" s="10"/>
    </row>
    <row r="18" spans="1:76" ht="74.45" customHeight="1" x14ac:dyDescent="0.25">
      <c r="B18" s="420" t="s">
        <v>65</v>
      </c>
      <c r="C18" s="423"/>
      <c r="D18" s="423"/>
      <c r="E18" s="423"/>
      <c r="F18" s="423"/>
      <c r="G18" s="423"/>
      <c r="H18" s="423"/>
      <c r="I18" s="423"/>
      <c r="J18" s="423"/>
      <c r="K18" s="423"/>
      <c r="L18" s="423"/>
      <c r="M18" s="423"/>
      <c r="N18" s="423"/>
      <c r="O18" s="423"/>
      <c r="P18" s="423"/>
      <c r="Q18" s="423"/>
      <c r="R18" s="424"/>
      <c r="S18" s="424"/>
      <c r="T18" s="424"/>
      <c r="U18" s="424"/>
      <c r="V18" s="10"/>
      <c r="BQ18"/>
      <c r="BR18"/>
      <c r="BS18"/>
      <c r="BT18"/>
      <c r="BU18"/>
      <c r="BV18"/>
      <c r="BW18"/>
      <c r="BX18"/>
    </row>
    <row r="19" spans="1:76" s="124" customFormat="1" ht="14.45" customHeight="1" x14ac:dyDescent="0.25">
      <c r="B19" s="170"/>
      <c r="C19" s="170"/>
      <c r="D19" s="170"/>
      <c r="E19" s="170"/>
      <c r="F19" s="170"/>
      <c r="G19" s="170"/>
      <c r="H19" s="170"/>
      <c r="I19" s="170"/>
      <c r="J19" s="170"/>
      <c r="K19" s="170"/>
      <c r="L19" s="170"/>
      <c r="M19" s="170"/>
      <c r="N19" s="170"/>
      <c r="O19" s="170"/>
      <c r="P19" s="170"/>
      <c r="Q19" s="170"/>
      <c r="R19" s="171"/>
      <c r="S19" s="171"/>
      <c r="T19" s="171"/>
      <c r="U19" s="171"/>
    </row>
    <row r="20" spans="1:76" ht="111.75" customHeight="1" x14ac:dyDescent="0.25">
      <c r="A20" s="14"/>
      <c r="B20" s="420" t="s">
        <v>121</v>
      </c>
      <c r="C20" s="420"/>
      <c r="D20" s="420"/>
      <c r="E20" s="420"/>
      <c r="F20" s="420"/>
      <c r="G20" s="420"/>
      <c r="H20" s="420"/>
      <c r="I20" s="420"/>
      <c r="J20" s="420"/>
      <c r="K20" s="420"/>
      <c r="L20" s="420"/>
      <c r="M20" s="420"/>
      <c r="N20" s="420"/>
      <c r="O20" s="420"/>
      <c r="P20" s="420"/>
      <c r="Q20" s="420"/>
      <c r="R20" s="420"/>
      <c r="S20" s="420"/>
      <c r="T20" s="420"/>
      <c r="U20" s="420"/>
      <c r="V20" s="39"/>
      <c r="W20" s="37"/>
    </row>
    <row r="21" spans="1:76" x14ac:dyDescent="0.25">
      <c r="A21" s="14"/>
      <c r="B21" s="65"/>
      <c r="C21" s="65"/>
      <c r="D21" s="65"/>
      <c r="E21" s="65"/>
      <c r="F21" s="65"/>
      <c r="G21" s="65"/>
      <c r="H21" s="65"/>
      <c r="I21" s="65"/>
      <c r="J21" s="65"/>
      <c r="K21" s="65"/>
      <c r="L21" s="65"/>
      <c r="M21" s="65"/>
      <c r="N21" s="65"/>
      <c r="O21" s="65"/>
      <c r="P21" s="65"/>
      <c r="Q21" s="65"/>
      <c r="R21" s="65"/>
      <c r="S21" s="65"/>
      <c r="T21" s="65"/>
      <c r="U21" s="65"/>
      <c r="V21" s="39"/>
      <c r="W21" s="37"/>
    </row>
    <row r="22" spans="1:76" ht="35.65" customHeight="1" x14ac:dyDescent="0.25">
      <c r="A22" s="14"/>
      <c r="B22" s="420" t="s">
        <v>66</v>
      </c>
      <c r="C22" s="420"/>
      <c r="D22" s="420"/>
      <c r="E22" s="420"/>
      <c r="F22" s="420"/>
      <c r="G22" s="420"/>
      <c r="H22" s="420"/>
      <c r="I22" s="420"/>
      <c r="J22" s="420"/>
      <c r="K22" s="420"/>
      <c r="L22" s="420"/>
      <c r="M22" s="420"/>
      <c r="N22" s="420"/>
      <c r="O22" s="420"/>
      <c r="P22" s="420"/>
      <c r="Q22" s="420"/>
      <c r="R22" s="420"/>
      <c r="S22" s="420"/>
      <c r="T22" s="420"/>
      <c r="U22" s="420"/>
      <c r="V22" s="39"/>
      <c r="W22" s="37"/>
    </row>
    <row r="23" spans="1:76" ht="15.75" thickBot="1" x14ac:dyDescent="0.3">
      <c r="B23" s="10"/>
      <c r="C23" s="42"/>
      <c r="D23" s="42"/>
      <c r="E23" s="42"/>
      <c r="F23" s="40"/>
      <c r="G23" s="10"/>
      <c r="H23" s="16"/>
      <c r="I23" s="10"/>
      <c r="J23" s="10"/>
      <c r="K23" s="10"/>
      <c r="L23" s="10"/>
      <c r="M23" s="10"/>
      <c r="N23" s="10"/>
      <c r="O23" s="10"/>
      <c r="P23" s="10"/>
      <c r="Q23" s="10"/>
      <c r="R23" s="10"/>
      <c r="S23" s="10"/>
      <c r="T23" s="10"/>
      <c r="U23" s="10"/>
      <c r="V23" s="10"/>
    </row>
    <row r="24" spans="1:76" ht="15.75" thickBot="1" x14ac:dyDescent="0.3">
      <c r="B24" s="48" t="s">
        <v>67</v>
      </c>
      <c r="C24" s="49"/>
      <c r="D24" s="49"/>
      <c r="E24" s="49"/>
      <c r="F24" s="53"/>
      <c r="G24" s="54"/>
      <c r="H24" s="16"/>
      <c r="I24" s="10"/>
      <c r="J24" s="10"/>
      <c r="K24" s="10"/>
      <c r="L24" s="10"/>
      <c r="M24" s="10"/>
      <c r="N24" s="10"/>
      <c r="O24" s="10"/>
      <c r="P24" s="10"/>
      <c r="Q24" s="10"/>
      <c r="R24" s="10"/>
      <c r="S24" s="10"/>
      <c r="T24" s="10"/>
      <c r="U24" s="10"/>
      <c r="V24" s="10"/>
    </row>
    <row r="25" spans="1:76" x14ac:dyDescent="0.25">
      <c r="B25" s="46" t="s">
        <v>68</v>
      </c>
      <c r="C25" s="47"/>
      <c r="D25" s="47"/>
      <c r="E25" s="47"/>
      <c r="F25" s="55"/>
      <c r="G25" s="50">
        <v>0.15</v>
      </c>
      <c r="H25" s="16"/>
      <c r="I25" s="10"/>
      <c r="J25" s="10"/>
      <c r="K25" s="10"/>
      <c r="L25" s="10"/>
      <c r="M25" s="10"/>
      <c r="N25" s="10"/>
      <c r="O25" s="10"/>
      <c r="P25" s="10"/>
      <c r="Q25" s="10"/>
      <c r="R25" s="10"/>
      <c r="S25" s="10"/>
      <c r="T25" s="10"/>
      <c r="U25" s="10"/>
      <c r="V25" s="10"/>
    </row>
    <row r="26" spans="1:76" x14ac:dyDescent="0.25">
      <c r="B26" s="46" t="s">
        <v>69</v>
      </c>
      <c r="C26" s="47"/>
      <c r="D26" s="47"/>
      <c r="E26" s="47"/>
      <c r="F26" s="55"/>
      <c r="G26" s="50">
        <v>0.25</v>
      </c>
      <c r="H26" s="16"/>
      <c r="I26" s="10"/>
      <c r="J26" s="10"/>
      <c r="K26" s="10"/>
      <c r="L26" s="10"/>
      <c r="M26" s="10"/>
      <c r="N26" s="10"/>
      <c r="O26" s="10"/>
      <c r="P26" s="10"/>
      <c r="Q26" s="10"/>
      <c r="R26" s="10"/>
      <c r="S26" s="10"/>
      <c r="T26" s="10"/>
      <c r="U26" s="10"/>
      <c r="V26" s="10"/>
    </row>
    <row r="27" spans="1:76" x14ac:dyDescent="0.25">
      <c r="B27" s="46" t="s">
        <v>70</v>
      </c>
      <c r="C27" s="47"/>
      <c r="D27" s="47"/>
      <c r="E27" s="47"/>
      <c r="F27" s="55"/>
      <c r="G27" s="50">
        <v>0.08</v>
      </c>
      <c r="H27" s="16"/>
      <c r="I27" s="10"/>
      <c r="J27" s="10"/>
      <c r="K27" s="10"/>
      <c r="L27" s="10"/>
      <c r="M27" s="10"/>
      <c r="N27" s="10"/>
      <c r="O27" s="10"/>
      <c r="P27" s="10"/>
      <c r="Q27" s="10"/>
      <c r="R27" s="10"/>
      <c r="S27" s="10"/>
      <c r="T27" s="10"/>
      <c r="U27" s="10"/>
      <c r="V27" s="10"/>
    </row>
    <row r="28" spans="1:76" x14ac:dyDescent="0.25">
      <c r="B28" s="46" t="s">
        <v>71</v>
      </c>
      <c r="C28" s="47"/>
      <c r="D28" s="47"/>
      <c r="E28" s="47"/>
      <c r="F28" s="55"/>
      <c r="G28" s="51">
        <v>3.4500000000000003E-2</v>
      </c>
      <c r="H28" s="16"/>
      <c r="I28" s="10"/>
      <c r="J28" s="10"/>
      <c r="K28" s="10"/>
      <c r="L28" s="10"/>
      <c r="M28" s="10"/>
      <c r="N28" s="10"/>
      <c r="O28" s="10"/>
      <c r="P28" s="10"/>
      <c r="Q28" s="10"/>
      <c r="R28" s="10"/>
      <c r="S28" s="10"/>
      <c r="T28" s="10"/>
      <c r="U28" s="10"/>
      <c r="V28" s="10"/>
    </row>
    <row r="29" spans="1:76" x14ac:dyDescent="0.25">
      <c r="B29" s="46" t="s">
        <v>72</v>
      </c>
      <c r="C29" s="47"/>
      <c r="D29" s="47"/>
      <c r="E29" s="47"/>
      <c r="F29" s="55"/>
      <c r="G29" s="50">
        <v>0.06</v>
      </c>
      <c r="H29" s="16"/>
      <c r="I29" s="10"/>
      <c r="J29" s="10"/>
      <c r="K29" s="10"/>
      <c r="L29" s="10"/>
      <c r="M29" s="10"/>
      <c r="N29" s="10"/>
      <c r="O29" s="10"/>
      <c r="P29" s="10"/>
      <c r="Q29" s="10"/>
      <c r="R29" s="10"/>
      <c r="S29" s="10"/>
      <c r="T29" s="10"/>
      <c r="U29" s="10"/>
      <c r="V29" s="10"/>
    </row>
    <row r="30" spans="1:76" x14ac:dyDescent="0.25">
      <c r="B30" s="46" t="s">
        <v>73</v>
      </c>
      <c r="C30" s="47"/>
      <c r="D30" s="47"/>
      <c r="E30" s="47"/>
      <c r="F30" s="55"/>
      <c r="G30" s="50">
        <v>7.0000000000000007E-2</v>
      </c>
      <c r="H30" s="16"/>
      <c r="I30" s="10"/>
      <c r="J30" s="10"/>
      <c r="K30" s="10"/>
      <c r="L30" s="10"/>
      <c r="M30" s="10"/>
      <c r="N30" s="10"/>
      <c r="O30" s="10"/>
      <c r="P30" s="10"/>
      <c r="Q30" s="10"/>
      <c r="R30" s="10"/>
      <c r="S30" s="10"/>
      <c r="T30" s="10"/>
      <c r="U30" s="10"/>
      <c r="V30" s="10"/>
    </row>
    <row r="31" spans="1:76" ht="15.75" thickBot="1" x14ac:dyDescent="0.3">
      <c r="B31" s="46" t="s">
        <v>74</v>
      </c>
      <c r="C31" s="47"/>
      <c r="D31" s="47"/>
      <c r="E31" s="47"/>
      <c r="F31" s="55"/>
      <c r="G31" s="50">
        <v>0.1</v>
      </c>
      <c r="H31" s="16"/>
      <c r="I31" s="10"/>
      <c r="J31" s="10"/>
      <c r="K31" s="10"/>
      <c r="L31" s="10"/>
      <c r="M31" s="10"/>
      <c r="N31" s="10"/>
      <c r="O31" s="10"/>
      <c r="P31" s="10"/>
      <c r="Q31" s="10"/>
      <c r="R31" s="10"/>
      <c r="S31" s="10"/>
      <c r="T31" s="10"/>
      <c r="U31" s="10"/>
      <c r="V31" s="10"/>
    </row>
    <row r="32" spans="1:76" ht="15.75" thickBot="1" x14ac:dyDescent="0.3">
      <c r="B32" s="48" t="s">
        <v>75</v>
      </c>
      <c r="C32" s="49"/>
      <c r="D32" s="49"/>
      <c r="E32" s="49"/>
      <c r="F32" s="56"/>
      <c r="G32" s="52">
        <v>0.74450000000000005</v>
      </c>
      <c r="H32" s="16"/>
      <c r="I32" s="10"/>
      <c r="J32" s="10"/>
      <c r="K32" s="10"/>
      <c r="L32" s="10"/>
      <c r="M32" s="10"/>
      <c r="N32" s="10"/>
      <c r="O32" s="10"/>
      <c r="P32" s="10"/>
      <c r="Q32" s="10"/>
      <c r="R32" s="10"/>
      <c r="S32" s="10"/>
      <c r="T32" s="10"/>
      <c r="U32" s="10"/>
      <c r="V32" s="10"/>
    </row>
    <row r="33" spans="1:76" x14ac:dyDescent="0.25">
      <c r="B33" s="10"/>
      <c r="C33" s="42"/>
      <c r="D33" s="42"/>
      <c r="E33" s="42"/>
      <c r="F33" s="40"/>
      <c r="G33" s="10"/>
      <c r="H33" s="16"/>
      <c r="I33" s="10"/>
      <c r="J33" s="10"/>
      <c r="K33" s="10"/>
      <c r="L33" s="10"/>
      <c r="M33" s="10"/>
      <c r="N33" s="10"/>
      <c r="O33" s="10"/>
      <c r="P33" s="10"/>
      <c r="Q33" s="10"/>
      <c r="R33" s="10"/>
      <c r="S33" s="10"/>
      <c r="T33" s="10"/>
      <c r="U33" s="10"/>
      <c r="V33" s="10"/>
    </row>
    <row r="34" spans="1:76" x14ac:dyDescent="0.25">
      <c r="B34" s="11" t="s">
        <v>76</v>
      </c>
      <c r="C34" s="10"/>
      <c r="D34" s="10"/>
      <c r="E34" s="10"/>
      <c r="F34" s="40"/>
      <c r="G34" s="10"/>
      <c r="H34" s="16"/>
      <c r="I34" s="10"/>
      <c r="J34" s="10"/>
      <c r="K34" s="10"/>
      <c r="L34" s="10"/>
      <c r="M34" s="10"/>
      <c r="N34" s="10"/>
      <c r="O34" s="10"/>
      <c r="P34" s="10"/>
      <c r="Q34" s="10"/>
      <c r="R34" s="10"/>
      <c r="S34" s="10"/>
      <c r="T34" s="10"/>
      <c r="U34" s="10"/>
      <c r="V34" s="10"/>
    </row>
    <row r="35" spans="1:76" x14ac:dyDescent="0.25">
      <c r="B35" s="96" t="s">
        <v>40</v>
      </c>
      <c r="C35" s="97"/>
      <c r="D35" s="97"/>
      <c r="E35" s="97"/>
      <c r="F35" s="98"/>
      <c r="G35" s="97"/>
      <c r="H35" s="99"/>
      <c r="I35" s="97"/>
      <c r="J35" s="97"/>
      <c r="K35" s="97"/>
      <c r="L35" s="97"/>
      <c r="M35" s="10"/>
      <c r="N35" s="10"/>
      <c r="O35" s="10"/>
      <c r="P35" s="10"/>
      <c r="Q35" s="10"/>
      <c r="R35" s="10"/>
      <c r="S35" s="10"/>
      <c r="T35" s="10"/>
      <c r="U35" s="10"/>
      <c r="V35" s="10"/>
    </row>
    <row r="36" spans="1:76" x14ac:dyDescent="0.25">
      <c r="B36" s="386" t="s">
        <v>119</v>
      </c>
      <c r="C36" s="386"/>
      <c r="D36" s="386"/>
      <c r="E36" s="386"/>
      <c r="F36" s="386"/>
      <c r="G36" s="386"/>
      <c r="H36" s="386"/>
      <c r="I36" s="386"/>
      <c r="J36" s="386"/>
      <c r="K36" s="386"/>
      <c r="L36" s="386"/>
      <c r="M36" s="386"/>
      <c r="N36" s="386"/>
      <c r="O36" s="10"/>
      <c r="P36" s="10"/>
      <c r="Q36" s="10"/>
      <c r="R36" s="10"/>
      <c r="S36" s="10"/>
      <c r="T36" s="10"/>
      <c r="U36" s="10"/>
      <c r="V36" s="10"/>
      <c r="BU36"/>
      <c r="BV36"/>
      <c r="BW36"/>
      <c r="BX36"/>
    </row>
    <row r="37" spans="1:76" s="10" customFormat="1" x14ac:dyDescent="0.25">
      <c r="F37" s="40"/>
      <c r="H37" s="16"/>
    </row>
    <row r="38" spans="1:76" s="10" customFormat="1" x14ac:dyDescent="0.25">
      <c r="B38" s="445" t="s">
        <v>122</v>
      </c>
      <c r="C38" s="445"/>
      <c r="D38" s="445"/>
      <c r="E38" s="445"/>
      <c r="F38" s="445"/>
      <c r="G38" s="445"/>
      <c r="H38" s="445"/>
      <c r="I38" s="445"/>
      <c r="J38" s="445"/>
      <c r="K38" s="445"/>
      <c r="L38" s="291"/>
      <c r="M38" s="291"/>
      <c r="N38" s="291"/>
    </row>
    <row r="39" spans="1:76" s="10" customFormat="1" ht="15" customHeight="1" x14ac:dyDescent="0.25">
      <c r="B39" s="96" t="s">
        <v>123</v>
      </c>
      <c r="C39" s="96"/>
      <c r="D39" s="96"/>
      <c r="E39" s="96"/>
      <c r="F39" s="96"/>
      <c r="G39" s="96"/>
      <c r="H39" s="96"/>
      <c r="I39" s="96"/>
      <c r="J39" s="96"/>
      <c r="K39" s="96"/>
      <c r="L39" s="291"/>
      <c r="M39" s="291"/>
      <c r="N39" s="291"/>
    </row>
    <row r="40" spans="1:76" s="10" customFormat="1" x14ac:dyDescent="0.25">
      <c r="B40" s="444"/>
      <c r="C40" s="444"/>
      <c r="D40" s="444"/>
      <c r="E40" s="444"/>
      <c r="F40" s="444"/>
      <c r="G40" s="444"/>
      <c r="H40" s="444"/>
      <c r="I40" s="444"/>
      <c r="J40" s="444"/>
      <c r="K40" s="444"/>
      <c r="L40" s="291"/>
      <c r="M40" s="291"/>
      <c r="N40" s="291"/>
    </row>
    <row r="41" spans="1:76" s="10" customFormat="1" x14ac:dyDescent="0.25">
      <c r="B41" s="445" t="s">
        <v>124</v>
      </c>
      <c r="C41" s="445"/>
      <c r="D41" s="445"/>
      <c r="E41" s="445"/>
      <c r="F41" s="445"/>
      <c r="G41" s="445"/>
      <c r="H41" s="445"/>
      <c r="I41" s="445"/>
      <c r="J41" s="445"/>
      <c r="K41" s="445"/>
      <c r="L41" s="291"/>
      <c r="M41" s="291"/>
      <c r="N41" s="291"/>
    </row>
    <row r="42" spans="1:76" s="10" customFormat="1" ht="15" customHeight="1" x14ac:dyDescent="0.25">
      <c r="B42" s="96" t="s">
        <v>125</v>
      </c>
      <c r="C42" s="96"/>
      <c r="D42" s="96"/>
      <c r="E42" s="96"/>
      <c r="F42" s="96"/>
      <c r="G42" s="96"/>
      <c r="H42" s="96"/>
      <c r="I42" s="96"/>
      <c r="J42" s="96"/>
      <c r="K42" s="96"/>
      <c r="L42" s="291"/>
      <c r="M42" s="291"/>
      <c r="N42" s="291"/>
    </row>
    <row r="43" spans="1:76" s="10" customFormat="1" x14ac:dyDescent="0.25">
      <c r="B43" s="444"/>
      <c r="C43" s="444"/>
      <c r="D43" s="444"/>
      <c r="E43" s="444"/>
      <c r="F43" s="444"/>
      <c r="G43" s="444"/>
      <c r="H43" s="444"/>
      <c r="I43" s="444"/>
      <c r="J43" s="444"/>
      <c r="K43" s="444"/>
      <c r="L43" s="291"/>
      <c r="M43" s="291"/>
      <c r="N43" s="291"/>
    </row>
    <row r="44" spans="1:76" s="10" customFormat="1" x14ac:dyDescent="0.25">
      <c r="B44" s="445" t="s">
        <v>126</v>
      </c>
      <c r="C44" s="445"/>
      <c r="D44" s="445"/>
      <c r="E44" s="445"/>
      <c r="F44" s="445"/>
      <c r="G44" s="445"/>
      <c r="H44" s="445"/>
      <c r="I44" s="445"/>
      <c r="J44" s="445"/>
      <c r="K44" s="445"/>
      <c r="L44" s="291"/>
      <c r="M44" s="291"/>
      <c r="N44" s="291"/>
    </row>
    <row r="45" spans="1:76" s="10" customFormat="1" ht="15" customHeight="1" x14ac:dyDescent="0.25">
      <c r="B45" s="96" t="s">
        <v>127</v>
      </c>
      <c r="C45" s="96"/>
      <c r="D45" s="96"/>
      <c r="E45" s="96"/>
      <c r="F45" s="96"/>
      <c r="G45" s="96"/>
      <c r="H45" s="96"/>
      <c r="I45" s="96"/>
      <c r="J45" s="96"/>
      <c r="K45" s="96"/>
      <c r="L45" s="291"/>
      <c r="M45" s="291"/>
      <c r="N45" s="291"/>
    </row>
    <row r="46" spans="1:76" s="10" customFormat="1" x14ac:dyDescent="0.25">
      <c r="B46" s="97"/>
      <c r="C46" s="97"/>
      <c r="D46" s="97"/>
      <c r="E46" s="97"/>
      <c r="F46" s="98"/>
      <c r="G46" s="97"/>
      <c r="H46" s="99"/>
      <c r="I46" s="97"/>
      <c r="J46" s="97"/>
      <c r="K46" s="97"/>
      <c r="L46" s="97"/>
    </row>
    <row r="47" spans="1:76" ht="61.35" customHeight="1" x14ac:dyDescent="0.25">
      <c r="A47" s="109"/>
      <c r="B47" s="109"/>
      <c r="C47" s="109"/>
      <c r="D47" s="109"/>
      <c r="E47" s="109"/>
      <c r="F47" s="110"/>
      <c r="G47" s="110"/>
      <c r="H47" s="110"/>
      <c r="I47" s="110"/>
      <c r="J47" s="110"/>
      <c r="K47" s="110"/>
      <c r="L47" s="110"/>
      <c r="M47" s="110"/>
      <c r="N47" s="110"/>
      <c r="O47" s="110"/>
      <c r="P47" s="110"/>
      <c r="Q47" s="110"/>
      <c r="R47" s="110"/>
      <c r="S47" s="110"/>
      <c r="T47" s="110"/>
      <c r="U47" s="108"/>
      <c r="V47" s="109"/>
      <c r="Y47"/>
      <c r="AX47"/>
      <c r="AY47"/>
      <c r="AZ47"/>
      <c r="BA47"/>
      <c r="BB47"/>
      <c r="BC47"/>
      <c r="BD47"/>
      <c r="BE47"/>
      <c r="BF47"/>
      <c r="BG47"/>
      <c r="BH47"/>
      <c r="BI47"/>
      <c r="BJ47"/>
      <c r="BK47"/>
      <c r="BL47"/>
      <c r="BM47"/>
      <c r="BN47"/>
      <c r="BO47"/>
      <c r="BP47"/>
      <c r="BQ47"/>
      <c r="BR47"/>
      <c r="BS47"/>
      <c r="BT47"/>
      <c r="BU47"/>
      <c r="BV47"/>
      <c r="BW47"/>
      <c r="BX47"/>
    </row>
    <row r="48" spans="1:76" s="10" customFormat="1" x14ac:dyDescent="0.25">
      <c r="F48" s="40"/>
      <c r="H48" s="16"/>
    </row>
    <row r="49" spans="6:8" s="10" customFormat="1" x14ac:dyDescent="0.25">
      <c r="F49" s="40"/>
      <c r="H49" s="16"/>
    </row>
    <row r="50" spans="6:8" s="10" customFormat="1" x14ac:dyDescent="0.25">
      <c r="F50" s="40"/>
      <c r="H50" s="16"/>
    </row>
    <row r="51" spans="6:8" s="10" customFormat="1" x14ac:dyDescent="0.25">
      <c r="F51" s="40"/>
      <c r="H51" s="16"/>
    </row>
    <row r="52" spans="6:8" s="10" customFormat="1" x14ac:dyDescent="0.25">
      <c r="F52" s="40"/>
      <c r="H52" s="16"/>
    </row>
    <row r="53" spans="6:8" s="10" customFormat="1" x14ac:dyDescent="0.25">
      <c r="F53" s="40"/>
      <c r="H53" s="16"/>
    </row>
    <row r="54" spans="6:8" s="10" customFormat="1" x14ac:dyDescent="0.25">
      <c r="F54" s="40"/>
      <c r="H54" s="16"/>
    </row>
    <row r="55" spans="6:8" s="10" customFormat="1" x14ac:dyDescent="0.25">
      <c r="F55" s="40"/>
      <c r="H55" s="16"/>
    </row>
    <row r="56" spans="6:8" s="10" customFormat="1" x14ac:dyDescent="0.25">
      <c r="F56" s="40"/>
      <c r="H56" s="16"/>
    </row>
    <row r="57" spans="6:8" s="10" customFormat="1" x14ac:dyDescent="0.25">
      <c r="F57" s="40"/>
      <c r="H57" s="16"/>
    </row>
    <row r="58" spans="6:8" s="10" customFormat="1" x14ac:dyDescent="0.25">
      <c r="F58" s="40"/>
      <c r="H58" s="16"/>
    </row>
    <row r="59" spans="6:8" s="10" customFormat="1" x14ac:dyDescent="0.25">
      <c r="F59" s="40"/>
      <c r="H59" s="16"/>
    </row>
    <row r="60" spans="6:8" s="10" customFormat="1" x14ac:dyDescent="0.25">
      <c r="F60" s="40"/>
      <c r="H60" s="16"/>
    </row>
    <row r="61" spans="6:8" s="10" customFormat="1" x14ac:dyDescent="0.25">
      <c r="F61" s="40"/>
      <c r="H61" s="16"/>
    </row>
    <row r="62" spans="6:8" s="10" customFormat="1" x14ac:dyDescent="0.25">
      <c r="F62" s="40"/>
      <c r="H62" s="16"/>
    </row>
    <row r="63" spans="6:8" s="10" customFormat="1" x14ac:dyDescent="0.25">
      <c r="F63" s="40"/>
      <c r="H63" s="16"/>
    </row>
    <row r="64" spans="6:8" s="10" customFormat="1" x14ac:dyDescent="0.25">
      <c r="F64" s="40"/>
      <c r="H64" s="16"/>
    </row>
    <row r="65" spans="6:8" s="10" customFormat="1" x14ac:dyDescent="0.25">
      <c r="F65" s="40"/>
      <c r="H65" s="16"/>
    </row>
    <row r="66" spans="6:8" s="10" customFormat="1" x14ac:dyDescent="0.25">
      <c r="F66" s="40"/>
      <c r="H66" s="16"/>
    </row>
    <row r="67" spans="6:8" s="10" customFormat="1" x14ac:dyDescent="0.25">
      <c r="F67" s="40"/>
      <c r="H67" s="16"/>
    </row>
    <row r="68" spans="6:8" s="10" customFormat="1" x14ac:dyDescent="0.25">
      <c r="F68" s="40"/>
      <c r="H68" s="16"/>
    </row>
    <row r="69" spans="6:8" s="10" customFormat="1" x14ac:dyDescent="0.25">
      <c r="F69" s="40"/>
      <c r="H69" s="16"/>
    </row>
    <row r="70" spans="6:8" s="10" customFormat="1" x14ac:dyDescent="0.25">
      <c r="F70" s="40"/>
      <c r="H70" s="16"/>
    </row>
    <row r="71" spans="6:8" s="10" customFormat="1" x14ac:dyDescent="0.25">
      <c r="F71" s="40"/>
      <c r="H71" s="16"/>
    </row>
    <row r="72" spans="6:8" s="10" customFormat="1" x14ac:dyDescent="0.25">
      <c r="F72" s="40"/>
      <c r="H72" s="16"/>
    </row>
    <row r="73" spans="6:8" s="10" customFormat="1" x14ac:dyDescent="0.25">
      <c r="F73" s="40"/>
      <c r="H73" s="16"/>
    </row>
    <row r="74" spans="6:8" s="10" customFormat="1" x14ac:dyDescent="0.25">
      <c r="F74" s="40"/>
      <c r="H74" s="16"/>
    </row>
    <row r="75" spans="6:8" s="10" customFormat="1" x14ac:dyDescent="0.25">
      <c r="F75" s="40"/>
      <c r="H75" s="16"/>
    </row>
    <row r="76" spans="6:8" s="10" customFormat="1" x14ac:dyDescent="0.25">
      <c r="F76" s="40"/>
      <c r="H76" s="16"/>
    </row>
    <row r="77" spans="6:8" s="10" customFormat="1" x14ac:dyDescent="0.25">
      <c r="F77" s="40"/>
      <c r="H77" s="16"/>
    </row>
    <row r="78" spans="6:8" s="10" customFormat="1" x14ac:dyDescent="0.25">
      <c r="F78" s="40"/>
      <c r="H78" s="16"/>
    </row>
    <row r="79" spans="6:8" s="10" customFormat="1" x14ac:dyDescent="0.25">
      <c r="F79" s="40"/>
      <c r="H79" s="16"/>
    </row>
    <row r="80" spans="6:8" s="10" customFormat="1" x14ac:dyDescent="0.25">
      <c r="F80" s="40"/>
      <c r="H80" s="16"/>
    </row>
    <row r="81" spans="6:8" s="10" customFormat="1" x14ac:dyDescent="0.25">
      <c r="F81" s="40"/>
      <c r="H81" s="16"/>
    </row>
    <row r="82" spans="6:8" s="10" customFormat="1" x14ac:dyDescent="0.25">
      <c r="F82" s="40"/>
      <c r="H82" s="16"/>
    </row>
    <row r="83" spans="6:8" s="10" customFormat="1" x14ac:dyDescent="0.25">
      <c r="F83" s="40"/>
      <c r="H83" s="16"/>
    </row>
    <row r="84" spans="6:8" s="10" customFormat="1" x14ac:dyDescent="0.25">
      <c r="F84" s="40"/>
      <c r="H84" s="16"/>
    </row>
    <row r="85" spans="6:8" s="10" customFormat="1" x14ac:dyDescent="0.25">
      <c r="F85" s="40"/>
      <c r="H85" s="16"/>
    </row>
    <row r="86" spans="6:8" s="10" customFormat="1" x14ac:dyDescent="0.25">
      <c r="F86" s="40"/>
      <c r="H86" s="16"/>
    </row>
    <row r="87" spans="6:8" s="10" customFormat="1" x14ac:dyDescent="0.25">
      <c r="F87" s="40"/>
      <c r="H87" s="16"/>
    </row>
    <row r="88" spans="6:8" s="10" customFormat="1" x14ac:dyDescent="0.25">
      <c r="F88" s="40"/>
      <c r="H88" s="16"/>
    </row>
    <row r="89" spans="6:8" s="10" customFormat="1" x14ac:dyDescent="0.25">
      <c r="F89" s="40"/>
      <c r="H89" s="16"/>
    </row>
    <row r="90" spans="6:8" s="10" customFormat="1" x14ac:dyDescent="0.25">
      <c r="F90" s="40"/>
      <c r="H90" s="16"/>
    </row>
    <row r="91" spans="6:8" s="10" customFormat="1" x14ac:dyDescent="0.25">
      <c r="F91" s="40"/>
      <c r="H91" s="16"/>
    </row>
    <row r="92" spans="6:8" s="10" customFormat="1" x14ac:dyDescent="0.25">
      <c r="F92" s="40"/>
      <c r="H92" s="16"/>
    </row>
    <row r="93" spans="6:8" s="10" customFormat="1" x14ac:dyDescent="0.25">
      <c r="F93" s="40"/>
      <c r="H93" s="16"/>
    </row>
    <row r="94" spans="6:8" s="10" customFormat="1" x14ac:dyDescent="0.25">
      <c r="F94" s="40"/>
      <c r="H94" s="16"/>
    </row>
    <row r="95" spans="6:8" s="10" customFormat="1" x14ac:dyDescent="0.25">
      <c r="F95" s="40"/>
      <c r="H95" s="16"/>
    </row>
    <row r="96" spans="6:8" s="10" customFormat="1" x14ac:dyDescent="0.25">
      <c r="F96" s="40"/>
      <c r="H96" s="16"/>
    </row>
    <row r="97" spans="6:8" s="10" customFormat="1" x14ac:dyDescent="0.25">
      <c r="F97" s="40"/>
      <c r="H97" s="16"/>
    </row>
    <row r="98" spans="6:8" s="10" customFormat="1" x14ac:dyDescent="0.25">
      <c r="F98" s="40"/>
      <c r="H98" s="16"/>
    </row>
    <row r="99" spans="6:8" s="10" customFormat="1" x14ac:dyDescent="0.25">
      <c r="F99" s="40"/>
      <c r="H99" s="16"/>
    </row>
    <row r="100" spans="6:8" s="10" customFormat="1" x14ac:dyDescent="0.25">
      <c r="F100" s="40"/>
      <c r="H100" s="16"/>
    </row>
    <row r="101" spans="6:8" s="10" customFormat="1" x14ac:dyDescent="0.25">
      <c r="F101" s="40"/>
      <c r="H101" s="16"/>
    </row>
    <row r="102" spans="6:8" s="10" customFormat="1" x14ac:dyDescent="0.25">
      <c r="F102" s="40"/>
      <c r="H102" s="16"/>
    </row>
    <row r="103" spans="6:8" s="10" customFormat="1" x14ac:dyDescent="0.25">
      <c r="F103" s="40"/>
      <c r="H103" s="16"/>
    </row>
    <row r="104" spans="6:8" s="10" customFormat="1" x14ac:dyDescent="0.25">
      <c r="F104" s="40"/>
      <c r="H104" s="16"/>
    </row>
    <row r="105" spans="6:8" s="10" customFormat="1" x14ac:dyDescent="0.25">
      <c r="F105" s="40"/>
      <c r="H105" s="16"/>
    </row>
    <row r="106" spans="6:8" s="10" customFormat="1" x14ac:dyDescent="0.25">
      <c r="F106" s="40"/>
      <c r="H106" s="16"/>
    </row>
    <row r="107" spans="6:8" s="10" customFormat="1" x14ac:dyDescent="0.25">
      <c r="F107" s="40"/>
      <c r="H107" s="16"/>
    </row>
    <row r="108" spans="6:8" s="10" customFormat="1" x14ac:dyDescent="0.25">
      <c r="F108" s="40"/>
      <c r="H108" s="16"/>
    </row>
    <row r="109" spans="6:8" s="10" customFormat="1" x14ac:dyDescent="0.25">
      <c r="F109" s="40"/>
      <c r="H109" s="16"/>
    </row>
    <row r="110" spans="6:8" s="10" customFormat="1" x14ac:dyDescent="0.25">
      <c r="F110" s="40"/>
      <c r="H110" s="16"/>
    </row>
    <row r="111" spans="6:8" s="10" customFormat="1" x14ac:dyDescent="0.25">
      <c r="F111" s="40"/>
      <c r="H111" s="16"/>
    </row>
    <row r="112" spans="6:8" s="10" customFormat="1" x14ac:dyDescent="0.25">
      <c r="F112" s="40"/>
      <c r="H112" s="16"/>
    </row>
    <row r="113" spans="6:8" s="10" customFormat="1" x14ac:dyDescent="0.25">
      <c r="F113" s="40"/>
      <c r="H113" s="16"/>
    </row>
    <row r="114" spans="6:8" s="10" customFormat="1" x14ac:dyDescent="0.25">
      <c r="F114" s="40"/>
      <c r="H114" s="16"/>
    </row>
    <row r="115" spans="6:8" s="10" customFormat="1" x14ac:dyDescent="0.25">
      <c r="F115" s="40"/>
      <c r="H115" s="16"/>
    </row>
    <row r="116" spans="6:8" s="10" customFormat="1" x14ac:dyDescent="0.25">
      <c r="F116" s="40"/>
      <c r="H116" s="16"/>
    </row>
    <row r="117" spans="6:8" s="10" customFormat="1" x14ac:dyDescent="0.25">
      <c r="F117" s="40"/>
      <c r="H117" s="16"/>
    </row>
    <row r="118" spans="6:8" s="10" customFormat="1" x14ac:dyDescent="0.25">
      <c r="F118" s="40"/>
      <c r="H118" s="16"/>
    </row>
    <row r="119" spans="6:8" s="10" customFormat="1" x14ac:dyDescent="0.25">
      <c r="F119" s="40"/>
      <c r="H119" s="16"/>
    </row>
    <row r="120" spans="6:8" s="10" customFormat="1" x14ac:dyDescent="0.25">
      <c r="F120" s="40"/>
      <c r="H120" s="16"/>
    </row>
    <row r="121" spans="6:8" s="10" customFormat="1" x14ac:dyDescent="0.25">
      <c r="F121" s="40"/>
      <c r="H121" s="16"/>
    </row>
    <row r="122" spans="6:8" s="10" customFormat="1" x14ac:dyDescent="0.25">
      <c r="F122" s="40"/>
      <c r="H122" s="16"/>
    </row>
    <row r="123" spans="6:8" s="10" customFormat="1" x14ac:dyDescent="0.25">
      <c r="F123" s="40"/>
      <c r="H123" s="16"/>
    </row>
    <row r="124" spans="6:8" s="10" customFormat="1" x14ac:dyDescent="0.25">
      <c r="F124" s="40"/>
      <c r="H124" s="16"/>
    </row>
    <row r="125" spans="6:8" s="10" customFormat="1" x14ac:dyDescent="0.25">
      <c r="F125" s="40"/>
      <c r="H125" s="16"/>
    </row>
    <row r="126" spans="6:8" s="10" customFormat="1" x14ac:dyDescent="0.25">
      <c r="F126" s="40"/>
      <c r="H126" s="16"/>
    </row>
    <row r="127" spans="6:8" s="10" customFormat="1" x14ac:dyDescent="0.25">
      <c r="F127" s="40"/>
      <c r="H127" s="16"/>
    </row>
    <row r="128" spans="6:8" s="10" customFormat="1" x14ac:dyDescent="0.25">
      <c r="F128" s="40"/>
      <c r="H128" s="16"/>
    </row>
    <row r="129" spans="6:8" s="10" customFormat="1" x14ac:dyDescent="0.25">
      <c r="F129" s="40"/>
      <c r="H129" s="16"/>
    </row>
    <row r="130" spans="6:8" s="10" customFormat="1" x14ac:dyDescent="0.25">
      <c r="F130" s="40"/>
      <c r="H130" s="16"/>
    </row>
    <row r="131" spans="6:8" s="10" customFormat="1" x14ac:dyDescent="0.25">
      <c r="F131" s="40"/>
      <c r="H131" s="16"/>
    </row>
    <row r="132" spans="6:8" s="10" customFormat="1" x14ac:dyDescent="0.25">
      <c r="F132" s="40"/>
      <c r="H132" s="16"/>
    </row>
    <row r="133" spans="6:8" s="10" customFormat="1" x14ac:dyDescent="0.25">
      <c r="F133" s="40"/>
      <c r="H133" s="16"/>
    </row>
    <row r="134" spans="6:8" s="10" customFormat="1" x14ac:dyDescent="0.25">
      <c r="F134" s="40"/>
      <c r="H134" s="16"/>
    </row>
    <row r="135" spans="6:8" s="10" customFormat="1" x14ac:dyDescent="0.25">
      <c r="F135" s="40"/>
      <c r="H135" s="16"/>
    </row>
    <row r="136" spans="6:8" s="10" customFormat="1" x14ac:dyDescent="0.25">
      <c r="F136" s="40"/>
      <c r="H136" s="16"/>
    </row>
    <row r="137" spans="6:8" s="10" customFormat="1" x14ac:dyDescent="0.25">
      <c r="F137" s="40"/>
      <c r="H137" s="16"/>
    </row>
    <row r="138" spans="6:8" s="10" customFormat="1" x14ac:dyDescent="0.25">
      <c r="F138" s="40"/>
      <c r="H138" s="16"/>
    </row>
    <row r="139" spans="6:8" s="10" customFormat="1" x14ac:dyDescent="0.25">
      <c r="F139" s="40"/>
      <c r="H139" s="16"/>
    </row>
    <row r="140" spans="6:8" s="10" customFormat="1" x14ac:dyDescent="0.25">
      <c r="F140" s="40"/>
      <c r="H140" s="16"/>
    </row>
    <row r="141" spans="6:8" s="10" customFormat="1" x14ac:dyDescent="0.25">
      <c r="F141" s="40"/>
      <c r="H141" s="16"/>
    </row>
    <row r="142" spans="6:8" s="10" customFormat="1" x14ac:dyDescent="0.25">
      <c r="F142" s="40"/>
      <c r="H142" s="16"/>
    </row>
    <row r="143" spans="6:8" s="10" customFormat="1" x14ac:dyDescent="0.25">
      <c r="F143" s="40"/>
      <c r="H143" s="16"/>
    </row>
    <row r="144" spans="6:8" s="10" customFormat="1" x14ac:dyDescent="0.25">
      <c r="F144" s="40"/>
      <c r="H144" s="16"/>
    </row>
    <row r="145" spans="6:8" s="10" customFormat="1" x14ac:dyDescent="0.25">
      <c r="F145" s="40"/>
      <c r="H145" s="16"/>
    </row>
    <row r="146" spans="6:8" s="10" customFormat="1" x14ac:dyDescent="0.25">
      <c r="F146" s="40"/>
      <c r="H146" s="16"/>
    </row>
    <row r="147" spans="6:8" s="10" customFormat="1" x14ac:dyDescent="0.25">
      <c r="F147" s="40"/>
      <c r="H147" s="16"/>
    </row>
    <row r="148" spans="6:8" s="10" customFormat="1" x14ac:dyDescent="0.25">
      <c r="F148" s="40"/>
      <c r="H148" s="16"/>
    </row>
    <row r="149" spans="6:8" s="10" customFormat="1" x14ac:dyDescent="0.25">
      <c r="F149" s="40"/>
      <c r="H149" s="16"/>
    </row>
    <row r="150" spans="6:8" s="10" customFormat="1" x14ac:dyDescent="0.25">
      <c r="F150" s="40"/>
      <c r="H150" s="16"/>
    </row>
    <row r="151" spans="6:8" s="10" customFormat="1" x14ac:dyDescent="0.25">
      <c r="F151" s="40"/>
      <c r="H151" s="16"/>
    </row>
    <row r="152" spans="6:8" s="10" customFormat="1" x14ac:dyDescent="0.25">
      <c r="F152" s="40"/>
      <c r="H152" s="16"/>
    </row>
    <row r="153" spans="6:8" s="10" customFormat="1" x14ac:dyDescent="0.25">
      <c r="F153" s="40"/>
      <c r="H153" s="16"/>
    </row>
    <row r="154" spans="6:8" s="10" customFormat="1" x14ac:dyDescent="0.25">
      <c r="F154" s="40"/>
      <c r="H154" s="16"/>
    </row>
    <row r="155" spans="6:8" s="10" customFormat="1" x14ac:dyDescent="0.25">
      <c r="F155" s="40"/>
      <c r="H155" s="16"/>
    </row>
    <row r="156" spans="6:8" s="10" customFormat="1" x14ac:dyDescent="0.25">
      <c r="F156" s="40"/>
      <c r="H156" s="16"/>
    </row>
    <row r="157" spans="6:8" s="10" customFormat="1" x14ac:dyDescent="0.25">
      <c r="F157" s="40"/>
      <c r="H157" s="16"/>
    </row>
    <row r="158" spans="6:8" s="10" customFormat="1" x14ac:dyDescent="0.25">
      <c r="F158" s="40"/>
      <c r="H158" s="16"/>
    </row>
    <row r="159" spans="6:8" s="10" customFormat="1" x14ac:dyDescent="0.25">
      <c r="F159" s="40"/>
      <c r="H159" s="16"/>
    </row>
    <row r="160" spans="6:8" s="10" customFormat="1" x14ac:dyDescent="0.25">
      <c r="F160" s="40"/>
      <c r="H160" s="16"/>
    </row>
    <row r="161" spans="6:8" s="10" customFormat="1" x14ac:dyDescent="0.25">
      <c r="F161" s="40"/>
      <c r="H161" s="16"/>
    </row>
    <row r="162" spans="6:8" s="10" customFormat="1" x14ac:dyDescent="0.25">
      <c r="F162" s="40"/>
      <c r="H162" s="16"/>
    </row>
    <row r="163" spans="6:8" s="10" customFormat="1" x14ac:dyDescent="0.25">
      <c r="F163" s="40"/>
      <c r="H163" s="16"/>
    </row>
    <row r="164" spans="6:8" s="10" customFormat="1" x14ac:dyDescent="0.25">
      <c r="F164" s="40"/>
      <c r="H164" s="16"/>
    </row>
    <row r="165" spans="6:8" s="10" customFormat="1" x14ac:dyDescent="0.25">
      <c r="F165" s="40"/>
      <c r="H165" s="16"/>
    </row>
    <row r="166" spans="6:8" s="10" customFormat="1" x14ac:dyDescent="0.25">
      <c r="F166" s="40"/>
      <c r="H166" s="16"/>
    </row>
    <row r="167" spans="6:8" s="10" customFormat="1" x14ac:dyDescent="0.25">
      <c r="F167" s="40"/>
      <c r="H167" s="16"/>
    </row>
    <row r="168" spans="6:8" s="10" customFormat="1" x14ac:dyDescent="0.25">
      <c r="F168" s="40"/>
      <c r="H168" s="16"/>
    </row>
    <row r="169" spans="6:8" s="10" customFormat="1" x14ac:dyDescent="0.25">
      <c r="F169" s="40"/>
      <c r="H169" s="16"/>
    </row>
    <row r="170" spans="6:8" s="10" customFormat="1" x14ac:dyDescent="0.25">
      <c r="F170" s="40"/>
      <c r="H170" s="16"/>
    </row>
    <row r="171" spans="6:8" s="10" customFormat="1" x14ac:dyDescent="0.25">
      <c r="F171" s="40"/>
      <c r="H171" s="16"/>
    </row>
    <row r="172" spans="6:8" s="10" customFormat="1" x14ac:dyDescent="0.25">
      <c r="F172" s="40"/>
      <c r="H172" s="16"/>
    </row>
    <row r="173" spans="6:8" s="10" customFormat="1" x14ac:dyDescent="0.25">
      <c r="F173" s="40"/>
      <c r="H173" s="16"/>
    </row>
    <row r="174" spans="6:8" s="10" customFormat="1" x14ac:dyDescent="0.25">
      <c r="F174" s="40"/>
      <c r="H174" s="16"/>
    </row>
    <row r="175" spans="6:8" s="10" customFormat="1" x14ac:dyDescent="0.25">
      <c r="F175" s="40"/>
      <c r="H175" s="16"/>
    </row>
    <row r="176" spans="6:8" s="10" customFormat="1" x14ac:dyDescent="0.25">
      <c r="F176" s="40"/>
      <c r="H176" s="16"/>
    </row>
    <row r="177" spans="6:8" s="10" customFormat="1" x14ac:dyDescent="0.25">
      <c r="F177" s="40"/>
      <c r="H177" s="16"/>
    </row>
    <row r="178" spans="6:8" s="10" customFormat="1" x14ac:dyDescent="0.25">
      <c r="F178" s="40"/>
      <c r="H178" s="16"/>
    </row>
    <row r="179" spans="6:8" s="10" customFormat="1" x14ac:dyDescent="0.25">
      <c r="F179" s="40"/>
      <c r="H179" s="16"/>
    </row>
    <row r="180" spans="6:8" s="10" customFormat="1" x14ac:dyDescent="0.25">
      <c r="F180" s="40"/>
      <c r="H180" s="16"/>
    </row>
    <row r="181" spans="6:8" s="10" customFormat="1" x14ac:dyDescent="0.25">
      <c r="F181" s="40"/>
      <c r="H181" s="16"/>
    </row>
    <row r="182" spans="6:8" s="10" customFormat="1" x14ac:dyDescent="0.25">
      <c r="F182" s="40"/>
      <c r="H182" s="16"/>
    </row>
    <row r="183" spans="6:8" s="10" customFormat="1" x14ac:dyDescent="0.25">
      <c r="F183" s="40"/>
      <c r="H183" s="16"/>
    </row>
    <row r="184" spans="6:8" s="10" customFormat="1" x14ac:dyDescent="0.25">
      <c r="F184" s="40"/>
      <c r="H184" s="16"/>
    </row>
    <row r="185" spans="6:8" s="10" customFormat="1" x14ac:dyDescent="0.25">
      <c r="F185" s="40"/>
      <c r="H185" s="16"/>
    </row>
    <row r="186" spans="6:8" s="10" customFormat="1" x14ac:dyDescent="0.25">
      <c r="F186" s="40"/>
      <c r="H186" s="16"/>
    </row>
    <row r="187" spans="6:8" s="10" customFormat="1" x14ac:dyDescent="0.25">
      <c r="F187" s="40"/>
      <c r="H187" s="16"/>
    </row>
    <row r="188" spans="6:8" s="10" customFormat="1" x14ac:dyDescent="0.25">
      <c r="F188" s="40"/>
      <c r="H188" s="16"/>
    </row>
    <row r="189" spans="6:8" s="10" customFormat="1" x14ac:dyDescent="0.25">
      <c r="F189" s="40"/>
      <c r="H189" s="16"/>
    </row>
    <row r="190" spans="6:8" s="10" customFormat="1" x14ac:dyDescent="0.25">
      <c r="F190" s="40"/>
      <c r="H190" s="16"/>
    </row>
    <row r="191" spans="6:8" s="10" customFormat="1" x14ac:dyDescent="0.25">
      <c r="F191" s="40"/>
      <c r="H191" s="16"/>
    </row>
    <row r="192" spans="6:8" s="10" customFormat="1" x14ac:dyDescent="0.25">
      <c r="F192" s="40"/>
      <c r="H192" s="16"/>
    </row>
    <row r="193" spans="6:8" s="10" customFormat="1" x14ac:dyDescent="0.25">
      <c r="F193" s="40"/>
      <c r="H193" s="16"/>
    </row>
    <row r="194" spans="6:8" s="10" customFormat="1" x14ac:dyDescent="0.25">
      <c r="F194" s="40"/>
      <c r="H194" s="16"/>
    </row>
    <row r="195" spans="6:8" s="10" customFormat="1" x14ac:dyDescent="0.25">
      <c r="F195" s="40"/>
      <c r="H195" s="16"/>
    </row>
    <row r="196" spans="6:8" s="10" customFormat="1" x14ac:dyDescent="0.25">
      <c r="F196" s="40"/>
      <c r="H196" s="16"/>
    </row>
    <row r="197" spans="6:8" s="10" customFormat="1" x14ac:dyDescent="0.25">
      <c r="F197" s="40"/>
      <c r="H197" s="16"/>
    </row>
    <row r="198" spans="6:8" s="10" customFormat="1" x14ac:dyDescent="0.25">
      <c r="F198" s="40"/>
      <c r="H198" s="16"/>
    </row>
    <row r="199" spans="6:8" s="10" customFormat="1" x14ac:dyDescent="0.25">
      <c r="F199" s="40"/>
      <c r="H199" s="16"/>
    </row>
    <row r="200" spans="6:8" s="10" customFormat="1" x14ac:dyDescent="0.25">
      <c r="F200" s="40"/>
      <c r="H200" s="16"/>
    </row>
    <row r="201" spans="6:8" s="10" customFormat="1" x14ac:dyDescent="0.25">
      <c r="F201" s="40"/>
      <c r="H201" s="16"/>
    </row>
    <row r="202" spans="6:8" s="10" customFormat="1" x14ac:dyDescent="0.25">
      <c r="F202" s="40"/>
      <c r="H202" s="16"/>
    </row>
    <row r="203" spans="6:8" s="10" customFormat="1" x14ac:dyDescent="0.25">
      <c r="F203" s="40"/>
      <c r="H203" s="16"/>
    </row>
    <row r="204" spans="6:8" s="10" customFormat="1" x14ac:dyDescent="0.25">
      <c r="F204" s="40"/>
      <c r="H204" s="16"/>
    </row>
    <row r="205" spans="6:8" s="10" customFormat="1" x14ac:dyDescent="0.25">
      <c r="F205" s="40"/>
      <c r="H205" s="16"/>
    </row>
    <row r="206" spans="6:8" s="10" customFormat="1" x14ac:dyDescent="0.25">
      <c r="F206" s="40"/>
      <c r="H206" s="16"/>
    </row>
    <row r="207" spans="6:8" s="10" customFormat="1" x14ac:dyDescent="0.25">
      <c r="F207" s="40"/>
      <c r="H207" s="16"/>
    </row>
    <row r="208" spans="6:8" s="10" customFormat="1" x14ac:dyDescent="0.25">
      <c r="F208" s="40"/>
      <c r="H208" s="16"/>
    </row>
    <row r="209" spans="6:8" s="10" customFormat="1" x14ac:dyDescent="0.25">
      <c r="F209" s="40"/>
      <c r="H209" s="16"/>
    </row>
    <row r="210" spans="6:8" s="10" customFormat="1" x14ac:dyDescent="0.25">
      <c r="F210" s="40"/>
      <c r="H210" s="16"/>
    </row>
    <row r="211" spans="6:8" s="10" customFormat="1" x14ac:dyDescent="0.25">
      <c r="F211" s="40"/>
      <c r="H211" s="16"/>
    </row>
    <row r="212" spans="6:8" s="10" customFormat="1" x14ac:dyDescent="0.25">
      <c r="F212" s="40"/>
      <c r="H212" s="16"/>
    </row>
    <row r="213" spans="6:8" s="10" customFormat="1" x14ac:dyDescent="0.25">
      <c r="F213" s="40"/>
      <c r="H213" s="16"/>
    </row>
    <row r="214" spans="6:8" s="10" customFormat="1" x14ac:dyDescent="0.25">
      <c r="F214" s="40"/>
      <c r="H214" s="16"/>
    </row>
    <row r="215" spans="6:8" s="10" customFormat="1" x14ac:dyDescent="0.25">
      <c r="F215" s="40"/>
      <c r="H215" s="16"/>
    </row>
    <row r="216" spans="6:8" s="10" customFormat="1" x14ac:dyDescent="0.25">
      <c r="F216" s="40"/>
      <c r="H216" s="16"/>
    </row>
    <row r="217" spans="6:8" s="10" customFormat="1" x14ac:dyDescent="0.25">
      <c r="F217" s="40"/>
      <c r="H217" s="16"/>
    </row>
    <row r="218" spans="6:8" s="10" customFormat="1" x14ac:dyDescent="0.25">
      <c r="F218" s="40"/>
      <c r="H218" s="16"/>
    </row>
    <row r="219" spans="6:8" s="10" customFormat="1" x14ac:dyDescent="0.25">
      <c r="F219" s="40"/>
      <c r="H219" s="16"/>
    </row>
    <row r="220" spans="6:8" s="10" customFormat="1" x14ac:dyDescent="0.25">
      <c r="F220" s="40"/>
      <c r="H220" s="16"/>
    </row>
    <row r="221" spans="6:8" s="10" customFormat="1" x14ac:dyDescent="0.25">
      <c r="F221" s="40"/>
      <c r="H221" s="16"/>
    </row>
    <row r="222" spans="6:8" s="10" customFormat="1" x14ac:dyDescent="0.25">
      <c r="F222" s="40"/>
      <c r="H222" s="16"/>
    </row>
    <row r="223" spans="6:8" s="10" customFormat="1" x14ac:dyDescent="0.25">
      <c r="F223" s="40"/>
      <c r="H223" s="16"/>
    </row>
    <row r="224" spans="6:8" s="10" customFormat="1" x14ac:dyDescent="0.25">
      <c r="F224" s="40"/>
      <c r="H224" s="16"/>
    </row>
    <row r="225" spans="6:8" s="10" customFormat="1" x14ac:dyDescent="0.25">
      <c r="F225" s="40"/>
      <c r="H225" s="16"/>
    </row>
    <row r="226" spans="6:8" s="10" customFormat="1" x14ac:dyDescent="0.25">
      <c r="F226" s="40"/>
      <c r="H226" s="16"/>
    </row>
    <row r="227" spans="6:8" s="10" customFormat="1" x14ac:dyDescent="0.25">
      <c r="F227" s="40"/>
      <c r="H227" s="16"/>
    </row>
    <row r="228" spans="6:8" s="10" customFormat="1" x14ac:dyDescent="0.25">
      <c r="F228" s="40"/>
      <c r="H228" s="16"/>
    </row>
    <row r="229" spans="6:8" s="10" customFormat="1" x14ac:dyDescent="0.25">
      <c r="F229" s="40"/>
      <c r="H229" s="16"/>
    </row>
    <row r="230" spans="6:8" s="10" customFormat="1" x14ac:dyDescent="0.25">
      <c r="F230" s="40"/>
      <c r="H230" s="16"/>
    </row>
    <row r="231" spans="6:8" s="10" customFormat="1" x14ac:dyDescent="0.25">
      <c r="F231" s="40"/>
      <c r="H231" s="16"/>
    </row>
    <row r="232" spans="6:8" s="10" customFormat="1" x14ac:dyDescent="0.25">
      <c r="F232" s="40"/>
      <c r="H232" s="16"/>
    </row>
    <row r="233" spans="6:8" s="10" customFormat="1" x14ac:dyDescent="0.25">
      <c r="F233" s="40"/>
      <c r="H233" s="16"/>
    </row>
    <row r="234" spans="6:8" s="10" customFormat="1" x14ac:dyDescent="0.25">
      <c r="F234" s="40"/>
      <c r="H234" s="16"/>
    </row>
    <row r="235" spans="6:8" s="10" customFormat="1" x14ac:dyDescent="0.25">
      <c r="F235" s="40"/>
      <c r="H235" s="16"/>
    </row>
    <row r="236" spans="6:8" s="10" customFormat="1" x14ac:dyDescent="0.25">
      <c r="F236" s="40"/>
      <c r="H236" s="16"/>
    </row>
    <row r="237" spans="6:8" s="10" customFormat="1" x14ac:dyDescent="0.25">
      <c r="F237" s="40"/>
      <c r="H237" s="16"/>
    </row>
    <row r="238" spans="6:8" s="10" customFormat="1" x14ac:dyDescent="0.25">
      <c r="F238" s="40"/>
      <c r="H238" s="16"/>
    </row>
    <row r="239" spans="6:8" s="10" customFormat="1" x14ac:dyDescent="0.25">
      <c r="F239" s="40"/>
      <c r="H239" s="16"/>
    </row>
    <row r="240" spans="6:8" s="10" customFormat="1" x14ac:dyDescent="0.25">
      <c r="F240" s="40"/>
      <c r="H240" s="16"/>
    </row>
    <row r="241" spans="6:8" s="10" customFormat="1" x14ac:dyDescent="0.25">
      <c r="F241" s="40"/>
      <c r="H241" s="16"/>
    </row>
    <row r="242" spans="6:8" s="10" customFormat="1" x14ac:dyDescent="0.25">
      <c r="F242" s="40"/>
      <c r="H242" s="16"/>
    </row>
    <row r="243" spans="6:8" s="10" customFormat="1" x14ac:dyDescent="0.25">
      <c r="F243" s="40"/>
      <c r="H243" s="16"/>
    </row>
    <row r="244" spans="6:8" s="10" customFormat="1" x14ac:dyDescent="0.25">
      <c r="F244" s="40"/>
      <c r="H244" s="16"/>
    </row>
    <row r="245" spans="6:8" s="10" customFormat="1" x14ac:dyDescent="0.25">
      <c r="F245" s="40"/>
      <c r="H245" s="16"/>
    </row>
    <row r="246" spans="6:8" s="10" customFormat="1" x14ac:dyDescent="0.25">
      <c r="F246" s="40"/>
      <c r="H246" s="16"/>
    </row>
    <row r="247" spans="6:8" s="10" customFormat="1" x14ac:dyDescent="0.25">
      <c r="F247" s="40"/>
      <c r="H247" s="16"/>
    </row>
    <row r="248" spans="6:8" s="10" customFormat="1" x14ac:dyDescent="0.25">
      <c r="F248" s="40"/>
      <c r="H248" s="16"/>
    </row>
    <row r="249" spans="6:8" s="10" customFormat="1" x14ac:dyDescent="0.25">
      <c r="F249" s="40"/>
      <c r="H249" s="16"/>
    </row>
    <row r="250" spans="6:8" s="10" customFormat="1" x14ac:dyDescent="0.25">
      <c r="F250" s="40"/>
      <c r="H250" s="16"/>
    </row>
    <row r="251" spans="6:8" s="10" customFormat="1" x14ac:dyDescent="0.25">
      <c r="F251" s="40"/>
      <c r="H251" s="16"/>
    </row>
    <row r="252" spans="6:8" s="10" customFormat="1" x14ac:dyDescent="0.25">
      <c r="F252" s="40"/>
      <c r="H252" s="16"/>
    </row>
    <row r="253" spans="6:8" s="10" customFormat="1" x14ac:dyDescent="0.25">
      <c r="F253" s="40"/>
      <c r="H253" s="16"/>
    </row>
    <row r="254" spans="6:8" s="10" customFormat="1" x14ac:dyDescent="0.25">
      <c r="F254" s="40"/>
      <c r="H254" s="16"/>
    </row>
    <row r="255" spans="6:8" s="10" customFormat="1" x14ac:dyDescent="0.25">
      <c r="F255" s="40"/>
      <c r="H255" s="16"/>
    </row>
    <row r="256" spans="6:8" s="10" customFormat="1" x14ac:dyDescent="0.25">
      <c r="F256" s="40"/>
      <c r="H256" s="16"/>
    </row>
    <row r="257" spans="6:8" s="10" customFormat="1" x14ac:dyDescent="0.25">
      <c r="F257" s="40"/>
      <c r="H257" s="16"/>
    </row>
    <row r="258" spans="6:8" s="10" customFormat="1" x14ac:dyDescent="0.25">
      <c r="F258" s="40"/>
      <c r="H258" s="16"/>
    </row>
    <row r="259" spans="6:8" s="10" customFormat="1" x14ac:dyDescent="0.25">
      <c r="F259" s="40"/>
      <c r="H259" s="16"/>
    </row>
    <row r="260" spans="6:8" s="10" customFormat="1" x14ac:dyDescent="0.25">
      <c r="F260" s="40"/>
      <c r="H260" s="16"/>
    </row>
    <row r="261" spans="6:8" s="10" customFormat="1" x14ac:dyDescent="0.25">
      <c r="F261" s="40"/>
      <c r="H261" s="16"/>
    </row>
    <row r="262" spans="6:8" s="10" customFormat="1" x14ac:dyDescent="0.25">
      <c r="F262" s="40"/>
      <c r="H262" s="16"/>
    </row>
    <row r="263" spans="6:8" s="10" customFormat="1" x14ac:dyDescent="0.25">
      <c r="F263" s="40"/>
      <c r="H263" s="16"/>
    </row>
    <row r="264" spans="6:8" s="10" customFormat="1" x14ac:dyDescent="0.25">
      <c r="F264" s="40"/>
      <c r="H264" s="16"/>
    </row>
    <row r="265" spans="6:8" s="10" customFormat="1" x14ac:dyDescent="0.25">
      <c r="F265" s="40"/>
      <c r="H265" s="16"/>
    </row>
    <row r="266" spans="6:8" s="10" customFormat="1" x14ac:dyDescent="0.25">
      <c r="F266" s="40"/>
      <c r="H266" s="16"/>
    </row>
    <row r="267" spans="6:8" s="10" customFormat="1" x14ac:dyDescent="0.25">
      <c r="F267" s="40"/>
      <c r="H267" s="16"/>
    </row>
    <row r="268" spans="6:8" s="10" customFormat="1" x14ac:dyDescent="0.25">
      <c r="F268" s="40"/>
      <c r="H268" s="16"/>
    </row>
    <row r="269" spans="6:8" s="10" customFormat="1" x14ac:dyDescent="0.25">
      <c r="F269" s="40"/>
      <c r="H269" s="16"/>
    </row>
    <row r="270" spans="6:8" s="10" customFormat="1" x14ac:dyDescent="0.25">
      <c r="F270" s="40"/>
      <c r="H270" s="16"/>
    </row>
    <row r="271" spans="6:8" s="10" customFormat="1" x14ac:dyDescent="0.25">
      <c r="F271" s="40"/>
      <c r="H271" s="16"/>
    </row>
    <row r="272" spans="6:8" s="10" customFormat="1" x14ac:dyDescent="0.25">
      <c r="F272" s="40"/>
      <c r="H272" s="16"/>
    </row>
    <row r="273" spans="6:8" s="10" customFormat="1" x14ac:dyDescent="0.25">
      <c r="F273" s="40"/>
      <c r="H273" s="16"/>
    </row>
    <row r="274" spans="6:8" s="10" customFormat="1" x14ac:dyDescent="0.25">
      <c r="F274" s="40"/>
      <c r="H274" s="16"/>
    </row>
    <row r="275" spans="6:8" s="10" customFormat="1" x14ac:dyDescent="0.25">
      <c r="F275" s="40"/>
      <c r="H275" s="16"/>
    </row>
    <row r="276" spans="6:8" s="10" customFormat="1" x14ac:dyDescent="0.25">
      <c r="F276" s="40"/>
      <c r="H276" s="16"/>
    </row>
    <row r="277" spans="6:8" s="10" customFormat="1" x14ac:dyDescent="0.25">
      <c r="F277" s="40"/>
      <c r="H277" s="16"/>
    </row>
    <row r="278" spans="6:8" s="10" customFormat="1" x14ac:dyDescent="0.25">
      <c r="F278" s="40"/>
      <c r="H278" s="16"/>
    </row>
    <row r="279" spans="6:8" s="10" customFormat="1" x14ac:dyDescent="0.25">
      <c r="F279" s="40"/>
      <c r="H279" s="16"/>
    </row>
    <row r="280" spans="6:8" s="10" customFormat="1" x14ac:dyDescent="0.25">
      <c r="F280" s="40"/>
      <c r="H280" s="16"/>
    </row>
    <row r="281" spans="6:8" s="10" customFormat="1" x14ac:dyDescent="0.25">
      <c r="F281" s="40"/>
      <c r="H281" s="16"/>
    </row>
    <row r="282" spans="6:8" s="10" customFormat="1" x14ac:dyDescent="0.25">
      <c r="F282" s="40"/>
      <c r="H282" s="16"/>
    </row>
    <row r="283" spans="6:8" s="10" customFormat="1" x14ac:dyDescent="0.25">
      <c r="F283" s="40"/>
      <c r="H283" s="16"/>
    </row>
    <row r="284" spans="6:8" s="10" customFormat="1" x14ac:dyDescent="0.25">
      <c r="F284" s="40"/>
      <c r="H284" s="16"/>
    </row>
    <row r="285" spans="6:8" s="10" customFormat="1" x14ac:dyDescent="0.25">
      <c r="F285" s="40"/>
      <c r="H285" s="16"/>
    </row>
    <row r="286" spans="6:8" s="10" customFormat="1" x14ac:dyDescent="0.25">
      <c r="F286" s="40"/>
      <c r="H286" s="16"/>
    </row>
    <row r="287" spans="6:8" s="10" customFormat="1" x14ac:dyDescent="0.25">
      <c r="F287" s="40"/>
      <c r="H287" s="16"/>
    </row>
    <row r="288" spans="6:8" s="10" customFormat="1" x14ac:dyDescent="0.25">
      <c r="F288" s="40"/>
      <c r="H288" s="16"/>
    </row>
    <row r="289" spans="6:8" s="10" customFormat="1" x14ac:dyDescent="0.25">
      <c r="F289" s="40"/>
      <c r="H289" s="16"/>
    </row>
    <row r="290" spans="6:8" s="10" customFormat="1" x14ac:dyDescent="0.25">
      <c r="F290" s="40"/>
      <c r="H290" s="16"/>
    </row>
    <row r="291" spans="6:8" s="10" customFormat="1" x14ac:dyDescent="0.25">
      <c r="F291" s="40"/>
      <c r="H291" s="16"/>
    </row>
    <row r="292" spans="6:8" s="10" customFormat="1" x14ac:dyDescent="0.25">
      <c r="F292" s="40"/>
      <c r="H292" s="16"/>
    </row>
    <row r="293" spans="6:8" s="10" customFormat="1" x14ac:dyDescent="0.25">
      <c r="F293" s="40"/>
      <c r="H293" s="16"/>
    </row>
    <row r="294" spans="6:8" s="10" customFormat="1" x14ac:dyDescent="0.25">
      <c r="F294" s="40"/>
      <c r="H294" s="16"/>
    </row>
    <row r="295" spans="6:8" s="10" customFormat="1" x14ac:dyDescent="0.25">
      <c r="F295" s="40"/>
      <c r="H295" s="16"/>
    </row>
    <row r="296" spans="6:8" s="10" customFormat="1" x14ac:dyDescent="0.25">
      <c r="F296" s="40"/>
      <c r="H296" s="16"/>
    </row>
    <row r="297" spans="6:8" s="10" customFormat="1" x14ac:dyDescent="0.25">
      <c r="F297" s="40"/>
      <c r="H297" s="16"/>
    </row>
    <row r="298" spans="6:8" s="10" customFormat="1" x14ac:dyDescent="0.25">
      <c r="F298" s="40"/>
      <c r="H298" s="16"/>
    </row>
    <row r="299" spans="6:8" s="10" customFormat="1" x14ac:dyDescent="0.25">
      <c r="F299" s="40"/>
      <c r="H299" s="16"/>
    </row>
    <row r="300" spans="6:8" s="10" customFormat="1" x14ac:dyDescent="0.25">
      <c r="F300" s="40"/>
      <c r="H300" s="16"/>
    </row>
    <row r="301" spans="6:8" s="10" customFormat="1" x14ac:dyDescent="0.25">
      <c r="F301" s="40"/>
      <c r="H301" s="16"/>
    </row>
    <row r="302" spans="6:8" s="10" customFormat="1" x14ac:dyDescent="0.25">
      <c r="F302" s="40"/>
      <c r="H302" s="16"/>
    </row>
    <row r="303" spans="6:8" s="10" customFormat="1" x14ac:dyDescent="0.25">
      <c r="F303" s="40"/>
      <c r="H303" s="16"/>
    </row>
    <row r="304" spans="6:8" s="10" customFormat="1" x14ac:dyDescent="0.25">
      <c r="F304" s="40"/>
      <c r="H304" s="16"/>
    </row>
    <row r="305" spans="6:8" s="10" customFormat="1" x14ac:dyDescent="0.25">
      <c r="F305" s="40"/>
      <c r="H305" s="16"/>
    </row>
    <row r="306" spans="6:8" s="10" customFormat="1" x14ac:dyDescent="0.25">
      <c r="F306" s="40"/>
      <c r="H306" s="16"/>
    </row>
    <row r="307" spans="6:8" s="10" customFormat="1" x14ac:dyDescent="0.25">
      <c r="F307" s="40"/>
      <c r="H307" s="16"/>
    </row>
    <row r="308" spans="6:8" s="10" customFormat="1" x14ac:dyDescent="0.25">
      <c r="F308" s="40"/>
      <c r="H308" s="16"/>
    </row>
    <row r="309" spans="6:8" s="10" customFormat="1" x14ac:dyDescent="0.25">
      <c r="F309" s="40"/>
      <c r="H309" s="16"/>
    </row>
    <row r="310" spans="6:8" s="10" customFormat="1" x14ac:dyDescent="0.25">
      <c r="F310" s="40"/>
      <c r="H310" s="16"/>
    </row>
    <row r="311" spans="6:8" s="10" customFormat="1" x14ac:dyDescent="0.25">
      <c r="F311" s="40"/>
      <c r="H311" s="16"/>
    </row>
    <row r="312" spans="6:8" s="10" customFormat="1" x14ac:dyDescent="0.25">
      <c r="F312" s="40"/>
      <c r="H312" s="16"/>
    </row>
    <row r="313" spans="6:8" s="10" customFormat="1" x14ac:dyDescent="0.25">
      <c r="F313" s="40"/>
      <c r="H313" s="16"/>
    </row>
    <row r="314" spans="6:8" s="10" customFormat="1" x14ac:dyDescent="0.25">
      <c r="F314" s="40"/>
      <c r="H314" s="16"/>
    </row>
    <row r="315" spans="6:8" s="10" customFormat="1" x14ac:dyDescent="0.25">
      <c r="F315" s="40"/>
      <c r="H315" s="16"/>
    </row>
    <row r="316" spans="6:8" s="10" customFormat="1" x14ac:dyDescent="0.25">
      <c r="F316" s="40"/>
      <c r="H316" s="16"/>
    </row>
    <row r="317" spans="6:8" s="10" customFormat="1" x14ac:dyDescent="0.25">
      <c r="F317" s="40"/>
      <c r="H317" s="16"/>
    </row>
    <row r="318" spans="6:8" s="10" customFormat="1" x14ac:dyDescent="0.25">
      <c r="F318" s="40"/>
      <c r="H318" s="16"/>
    </row>
    <row r="319" spans="6:8" s="10" customFormat="1" x14ac:dyDescent="0.25">
      <c r="F319" s="40"/>
      <c r="H319" s="16"/>
    </row>
    <row r="320" spans="6:8" s="10" customFormat="1" x14ac:dyDescent="0.25">
      <c r="F320" s="40"/>
      <c r="H320" s="16"/>
    </row>
    <row r="321" spans="6:8" s="10" customFormat="1" x14ac:dyDescent="0.25">
      <c r="F321" s="40"/>
      <c r="H321" s="16"/>
    </row>
    <row r="322" spans="6:8" s="10" customFormat="1" x14ac:dyDescent="0.25">
      <c r="F322" s="40"/>
      <c r="H322" s="16"/>
    </row>
    <row r="323" spans="6:8" s="10" customFormat="1" x14ac:dyDescent="0.25">
      <c r="F323" s="40"/>
      <c r="H323" s="16"/>
    </row>
    <row r="324" spans="6:8" s="10" customFormat="1" x14ac:dyDescent="0.25">
      <c r="F324" s="40"/>
      <c r="H324" s="16"/>
    </row>
    <row r="325" spans="6:8" s="10" customFormat="1" x14ac:dyDescent="0.25">
      <c r="F325" s="40"/>
      <c r="H325" s="16"/>
    </row>
    <row r="326" spans="6:8" s="10" customFormat="1" x14ac:dyDescent="0.25">
      <c r="F326" s="40"/>
      <c r="H326" s="16"/>
    </row>
    <row r="327" spans="6:8" s="10" customFormat="1" x14ac:dyDescent="0.25">
      <c r="F327" s="40"/>
      <c r="H327" s="16"/>
    </row>
    <row r="328" spans="6:8" s="10" customFormat="1" x14ac:dyDescent="0.25">
      <c r="F328" s="40"/>
      <c r="H328" s="16"/>
    </row>
    <row r="329" spans="6:8" s="10" customFormat="1" x14ac:dyDescent="0.25">
      <c r="F329" s="40"/>
      <c r="H329" s="16"/>
    </row>
    <row r="330" spans="6:8" s="10" customFormat="1" x14ac:dyDescent="0.25">
      <c r="F330" s="40"/>
      <c r="H330" s="16"/>
    </row>
    <row r="331" spans="6:8" s="10" customFormat="1" x14ac:dyDescent="0.25">
      <c r="F331" s="40"/>
      <c r="H331" s="16"/>
    </row>
    <row r="332" spans="6:8" s="10" customFormat="1" x14ac:dyDescent="0.25">
      <c r="F332" s="40"/>
      <c r="H332" s="16"/>
    </row>
    <row r="333" spans="6:8" s="10" customFormat="1" x14ac:dyDescent="0.25">
      <c r="F333" s="40"/>
      <c r="H333" s="16"/>
    </row>
    <row r="334" spans="6:8" s="10" customFormat="1" x14ac:dyDescent="0.25">
      <c r="F334" s="40"/>
      <c r="H334" s="16"/>
    </row>
    <row r="335" spans="6:8" s="10" customFormat="1" x14ac:dyDescent="0.25">
      <c r="F335" s="40"/>
      <c r="H335" s="16"/>
    </row>
    <row r="336" spans="6:8" s="10" customFormat="1" x14ac:dyDescent="0.25">
      <c r="F336" s="40"/>
      <c r="H336" s="16"/>
    </row>
    <row r="337" spans="6:8" s="10" customFormat="1" x14ac:dyDescent="0.25">
      <c r="F337" s="40"/>
      <c r="H337" s="16"/>
    </row>
    <row r="338" spans="6:8" s="10" customFormat="1" x14ac:dyDescent="0.25">
      <c r="F338" s="40"/>
      <c r="H338" s="16"/>
    </row>
    <row r="339" spans="6:8" s="10" customFormat="1" x14ac:dyDescent="0.25">
      <c r="F339" s="40"/>
      <c r="H339" s="16"/>
    </row>
    <row r="340" spans="6:8" s="10" customFormat="1" x14ac:dyDescent="0.25">
      <c r="F340" s="40"/>
      <c r="H340" s="16"/>
    </row>
    <row r="341" spans="6:8" s="10" customFormat="1" x14ac:dyDescent="0.25">
      <c r="F341" s="40"/>
      <c r="H341" s="16"/>
    </row>
    <row r="342" spans="6:8" s="10" customFormat="1" x14ac:dyDescent="0.25">
      <c r="F342" s="40"/>
      <c r="H342" s="16"/>
    </row>
    <row r="343" spans="6:8" s="10" customFormat="1" x14ac:dyDescent="0.25">
      <c r="F343" s="40"/>
      <c r="H343" s="16"/>
    </row>
    <row r="344" spans="6:8" s="10" customFormat="1" x14ac:dyDescent="0.25">
      <c r="F344" s="40"/>
      <c r="H344" s="16"/>
    </row>
    <row r="345" spans="6:8" s="10" customFormat="1" x14ac:dyDescent="0.25">
      <c r="F345" s="40"/>
      <c r="H345" s="16"/>
    </row>
    <row r="346" spans="6:8" s="10" customFormat="1" x14ac:dyDescent="0.25">
      <c r="F346" s="40"/>
      <c r="H346" s="16"/>
    </row>
    <row r="347" spans="6:8" s="10" customFormat="1" x14ac:dyDescent="0.25">
      <c r="F347" s="40"/>
      <c r="H347" s="16"/>
    </row>
    <row r="348" spans="6:8" s="10" customFormat="1" x14ac:dyDescent="0.25">
      <c r="F348" s="40"/>
      <c r="H348" s="16"/>
    </row>
    <row r="349" spans="6:8" s="10" customFormat="1" x14ac:dyDescent="0.25">
      <c r="F349" s="40"/>
      <c r="H349" s="16"/>
    </row>
    <row r="350" spans="6:8" s="10" customFormat="1" x14ac:dyDescent="0.25">
      <c r="F350" s="40"/>
      <c r="H350" s="16"/>
    </row>
    <row r="351" spans="6:8" s="10" customFormat="1" x14ac:dyDescent="0.25">
      <c r="F351" s="40"/>
      <c r="H351" s="16"/>
    </row>
    <row r="352" spans="6:8" s="10" customFormat="1" x14ac:dyDescent="0.25">
      <c r="F352" s="40"/>
      <c r="H352" s="16"/>
    </row>
    <row r="353" spans="6:8" s="10" customFormat="1" x14ac:dyDescent="0.25">
      <c r="F353" s="40"/>
      <c r="H353" s="16"/>
    </row>
    <row r="354" spans="6:8" s="10" customFormat="1" x14ac:dyDescent="0.25">
      <c r="F354" s="40"/>
      <c r="H354" s="16"/>
    </row>
    <row r="355" spans="6:8" s="10" customFormat="1" x14ac:dyDescent="0.25">
      <c r="F355" s="40"/>
      <c r="H355" s="16"/>
    </row>
    <row r="356" spans="6:8" s="10" customFormat="1" x14ac:dyDescent="0.25">
      <c r="F356" s="40"/>
      <c r="H356" s="16"/>
    </row>
    <row r="357" spans="6:8" s="10" customFormat="1" x14ac:dyDescent="0.25">
      <c r="F357" s="40"/>
      <c r="H357" s="16"/>
    </row>
    <row r="358" spans="6:8" s="10" customFormat="1" x14ac:dyDescent="0.25">
      <c r="F358" s="40"/>
      <c r="H358" s="16"/>
    </row>
    <row r="359" spans="6:8" s="10" customFormat="1" x14ac:dyDescent="0.25">
      <c r="F359" s="40"/>
      <c r="H359" s="16"/>
    </row>
    <row r="360" spans="6:8" s="10" customFormat="1" x14ac:dyDescent="0.25">
      <c r="F360" s="40"/>
      <c r="H360" s="16"/>
    </row>
    <row r="361" spans="6:8" s="10" customFormat="1" x14ac:dyDescent="0.25">
      <c r="F361" s="40"/>
      <c r="H361" s="16"/>
    </row>
    <row r="362" spans="6:8" s="10" customFormat="1" x14ac:dyDescent="0.25">
      <c r="F362" s="40"/>
      <c r="H362" s="16"/>
    </row>
    <row r="363" spans="6:8" s="10" customFormat="1" x14ac:dyDescent="0.25">
      <c r="F363" s="40"/>
      <c r="H363" s="16"/>
    </row>
    <row r="364" spans="6:8" s="10" customFormat="1" x14ac:dyDescent="0.25">
      <c r="F364" s="40"/>
      <c r="H364" s="16"/>
    </row>
    <row r="365" spans="6:8" s="10" customFormat="1" x14ac:dyDescent="0.25">
      <c r="F365" s="40"/>
      <c r="H365" s="16"/>
    </row>
    <row r="366" spans="6:8" s="10" customFormat="1" x14ac:dyDescent="0.25">
      <c r="F366" s="40"/>
      <c r="H366" s="16"/>
    </row>
    <row r="367" spans="6:8" s="10" customFormat="1" x14ac:dyDescent="0.25">
      <c r="F367" s="40"/>
      <c r="H367" s="16"/>
    </row>
    <row r="368" spans="6:8" s="10" customFormat="1" x14ac:dyDescent="0.25">
      <c r="F368" s="40"/>
      <c r="H368" s="16"/>
    </row>
    <row r="369" spans="6:8" s="10" customFormat="1" x14ac:dyDescent="0.25">
      <c r="F369" s="40"/>
      <c r="H369" s="16"/>
    </row>
    <row r="370" spans="6:8" s="10" customFormat="1" x14ac:dyDescent="0.25">
      <c r="F370" s="40"/>
      <c r="H370" s="16"/>
    </row>
    <row r="371" spans="6:8" s="10" customFormat="1" x14ac:dyDescent="0.25">
      <c r="F371" s="40"/>
      <c r="H371" s="16"/>
    </row>
    <row r="372" spans="6:8" s="10" customFormat="1" x14ac:dyDescent="0.25">
      <c r="F372" s="40"/>
      <c r="H372" s="16"/>
    </row>
    <row r="373" spans="6:8" s="10" customFormat="1" x14ac:dyDescent="0.25">
      <c r="F373" s="40"/>
      <c r="H373" s="16"/>
    </row>
    <row r="374" spans="6:8" s="10" customFormat="1" x14ac:dyDescent="0.25">
      <c r="F374" s="40"/>
      <c r="H374" s="16"/>
    </row>
    <row r="375" spans="6:8" s="10" customFormat="1" x14ac:dyDescent="0.25">
      <c r="F375" s="40"/>
      <c r="H375" s="16"/>
    </row>
    <row r="376" spans="6:8" s="10" customFormat="1" x14ac:dyDescent="0.25">
      <c r="F376" s="40"/>
      <c r="H376" s="16"/>
    </row>
    <row r="377" spans="6:8" s="10" customFormat="1" x14ac:dyDescent="0.25">
      <c r="F377" s="40"/>
      <c r="H377" s="16"/>
    </row>
    <row r="378" spans="6:8" s="10" customFormat="1" x14ac:dyDescent="0.25">
      <c r="F378" s="40"/>
      <c r="H378" s="16"/>
    </row>
    <row r="379" spans="6:8" s="10" customFormat="1" x14ac:dyDescent="0.25">
      <c r="F379" s="40"/>
      <c r="H379" s="16"/>
    </row>
    <row r="380" spans="6:8" s="10" customFormat="1" x14ac:dyDescent="0.25">
      <c r="F380" s="40"/>
      <c r="H380" s="16"/>
    </row>
    <row r="381" spans="6:8" s="10" customFormat="1" x14ac:dyDescent="0.25">
      <c r="F381" s="40"/>
      <c r="H381" s="16"/>
    </row>
    <row r="382" spans="6:8" s="10" customFormat="1" x14ac:dyDescent="0.25">
      <c r="F382" s="40"/>
      <c r="H382" s="16"/>
    </row>
    <row r="383" spans="6:8" s="10" customFormat="1" x14ac:dyDescent="0.25">
      <c r="F383" s="40"/>
      <c r="H383" s="16"/>
    </row>
    <row r="384" spans="6:8" s="10" customFormat="1" x14ac:dyDescent="0.25">
      <c r="F384" s="40"/>
      <c r="H384" s="16"/>
    </row>
    <row r="385" spans="6:8" s="10" customFormat="1" x14ac:dyDescent="0.25">
      <c r="F385" s="40"/>
      <c r="H385" s="16"/>
    </row>
    <row r="386" spans="6:8" s="10" customFormat="1" x14ac:dyDescent="0.25">
      <c r="F386" s="40"/>
      <c r="H386" s="16"/>
    </row>
    <row r="387" spans="6:8" s="10" customFormat="1" x14ac:dyDescent="0.25">
      <c r="F387" s="40"/>
      <c r="H387" s="16"/>
    </row>
    <row r="388" spans="6:8" s="10" customFormat="1" x14ac:dyDescent="0.25">
      <c r="F388" s="40"/>
      <c r="H388" s="16"/>
    </row>
    <row r="389" spans="6:8" s="10" customFormat="1" x14ac:dyDescent="0.25">
      <c r="F389" s="40"/>
      <c r="H389" s="16"/>
    </row>
    <row r="390" spans="6:8" s="10" customFormat="1" x14ac:dyDescent="0.25">
      <c r="F390" s="40"/>
      <c r="H390" s="16"/>
    </row>
    <row r="391" spans="6:8" s="10" customFormat="1" x14ac:dyDescent="0.25">
      <c r="F391" s="40"/>
      <c r="H391" s="16"/>
    </row>
    <row r="392" spans="6:8" s="10" customFormat="1" x14ac:dyDescent="0.25">
      <c r="F392" s="40"/>
      <c r="H392" s="16"/>
    </row>
    <row r="393" spans="6:8" s="10" customFormat="1" x14ac:dyDescent="0.25">
      <c r="F393" s="40"/>
      <c r="H393" s="16"/>
    </row>
    <row r="394" spans="6:8" s="10" customFormat="1" x14ac:dyDescent="0.25">
      <c r="F394" s="40"/>
      <c r="H394" s="16"/>
    </row>
    <row r="395" spans="6:8" s="10" customFormat="1" x14ac:dyDescent="0.25">
      <c r="F395" s="40"/>
      <c r="H395" s="16"/>
    </row>
    <row r="396" spans="6:8" s="10" customFormat="1" x14ac:dyDescent="0.25">
      <c r="F396" s="40"/>
      <c r="H396" s="16"/>
    </row>
    <row r="397" spans="6:8" s="10" customFormat="1" x14ac:dyDescent="0.25">
      <c r="F397" s="40"/>
      <c r="H397" s="16"/>
    </row>
    <row r="398" spans="6:8" s="10" customFormat="1" x14ac:dyDescent="0.25">
      <c r="F398" s="40"/>
      <c r="H398" s="16"/>
    </row>
    <row r="399" spans="6:8" s="10" customFormat="1" x14ac:dyDescent="0.25">
      <c r="F399" s="40"/>
      <c r="H399" s="16"/>
    </row>
    <row r="400" spans="6:8" s="10" customFormat="1" x14ac:dyDescent="0.25">
      <c r="F400" s="40"/>
      <c r="H400" s="16"/>
    </row>
    <row r="401" spans="6:8" s="10" customFormat="1" x14ac:dyDescent="0.25">
      <c r="F401" s="40"/>
      <c r="H401" s="16"/>
    </row>
    <row r="402" spans="6:8" s="10" customFormat="1" x14ac:dyDescent="0.25">
      <c r="F402" s="40"/>
      <c r="H402" s="16"/>
    </row>
    <row r="403" spans="6:8" s="10" customFormat="1" x14ac:dyDescent="0.25">
      <c r="F403" s="40"/>
      <c r="H403" s="16"/>
    </row>
    <row r="404" spans="6:8" s="10" customFormat="1" x14ac:dyDescent="0.25">
      <c r="F404" s="40"/>
      <c r="H404" s="16"/>
    </row>
    <row r="405" spans="6:8" s="10" customFormat="1" x14ac:dyDescent="0.25">
      <c r="F405" s="40"/>
      <c r="H405" s="16"/>
    </row>
    <row r="406" spans="6:8" s="10" customFormat="1" x14ac:dyDescent="0.25">
      <c r="F406" s="40"/>
      <c r="H406" s="16"/>
    </row>
    <row r="407" spans="6:8" s="10" customFormat="1" x14ac:dyDescent="0.25">
      <c r="F407" s="40"/>
      <c r="H407" s="16"/>
    </row>
    <row r="408" spans="6:8" s="10" customFormat="1" x14ac:dyDescent="0.25">
      <c r="F408" s="40"/>
      <c r="H408" s="16"/>
    </row>
    <row r="409" spans="6:8" s="10" customFormat="1" x14ac:dyDescent="0.25">
      <c r="F409" s="40"/>
      <c r="H409" s="16"/>
    </row>
    <row r="410" spans="6:8" s="10" customFormat="1" x14ac:dyDescent="0.25">
      <c r="F410" s="40"/>
      <c r="H410" s="16"/>
    </row>
    <row r="411" spans="6:8" s="10" customFormat="1" x14ac:dyDescent="0.25">
      <c r="F411" s="40"/>
      <c r="H411" s="16"/>
    </row>
    <row r="412" spans="6:8" s="10" customFormat="1" x14ac:dyDescent="0.25">
      <c r="F412" s="40"/>
      <c r="H412" s="16"/>
    </row>
    <row r="413" spans="6:8" s="10" customFormat="1" x14ac:dyDescent="0.25">
      <c r="F413" s="40"/>
      <c r="H413" s="16"/>
    </row>
    <row r="414" spans="6:8" s="10" customFormat="1" x14ac:dyDescent="0.25">
      <c r="F414" s="40"/>
      <c r="H414" s="16"/>
    </row>
    <row r="415" spans="6:8" s="10" customFormat="1" x14ac:dyDescent="0.25">
      <c r="F415" s="40"/>
      <c r="H415" s="16"/>
    </row>
    <row r="416" spans="6:8" s="10" customFormat="1" x14ac:dyDescent="0.25">
      <c r="F416" s="40"/>
      <c r="H416" s="16"/>
    </row>
    <row r="417" spans="6:8" s="10" customFormat="1" x14ac:dyDescent="0.25">
      <c r="F417" s="40"/>
      <c r="H417" s="16"/>
    </row>
    <row r="418" spans="6:8" s="10" customFormat="1" x14ac:dyDescent="0.25">
      <c r="F418" s="40"/>
      <c r="H418" s="16"/>
    </row>
    <row r="419" spans="6:8" s="10" customFormat="1" x14ac:dyDescent="0.25">
      <c r="F419" s="40"/>
      <c r="H419" s="16"/>
    </row>
    <row r="420" spans="6:8" s="10" customFormat="1" x14ac:dyDescent="0.25">
      <c r="F420" s="40"/>
      <c r="H420" s="16"/>
    </row>
    <row r="421" spans="6:8" s="10" customFormat="1" x14ac:dyDescent="0.25">
      <c r="F421" s="40"/>
      <c r="H421" s="16"/>
    </row>
    <row r="422" spans="6:8" s="10" customFormat="1" x14ac:dyDescent="0.25">
      <c r="F422" s="40"/>
      <c r="H422" s="16"/>
    </row>
    <row r="423" spans="6:8" s="10" customFormat="1" x14ac:dyDescent="0.25">
      <c r="F423" s="40"/>
      <c r="H423" s="16"/>
    </row>
    <row r="424" spans="6:8" s="10" customFormat="1" x14ac:dyDescent="0.25">
      <c r="F424" s="40"/>
      <c r="H424" s="16"/>
    </row>
    <row r="425" spans="6:8" s="10" customFormat="1" x14ac:dyDescent="0.25">
      <c r="F425" s="40"/>
      <c r="H425" s="16"/>
    </row>
    <row r="426" spans="6:8" s="10" customFormat="1" x14ac:dyDescent="0.25">
      <c r="F426" s="40"/>
      <c r="H426" s="16"/>
    </row>
    <row r="427" spans="6:8" s="10" customFormat="1" x14ac:dyDescent="0.25">
      <c r="F427" s="40"/>
      <c r="H427" s="16"/>
    </row>
    <row r="428" spans="6:8" s="10" customFormat="1" x14ac:dyDescent="0.25">
      <c r="F428" s="40"/>
      <c r="H428" s="16"/>
    </row>
    <row r="429" spans="6:8" s="10" customFormat="1" x14ac:dyDescent="0.25">
      <c r="F429" s="40"/>
      <c r="H429" s="16"/>
    </row>
    <row r="430" spans="6:8" s="10" customFormat="1" x14ac:dyDescent="0.25">
      <c r="F430" s="40"/>
      <c r="H430" s="16"/>
    </row>
    <row r="431" spans="6:8" s="10" customFormat="1" x14ac:dyDescent="0.25">
      <c r="F431" s="40"/>
      <c r="H431" s="16"/>
    </row>
    <row r="432" spans="6:8" s="10" customFormat="1" x14ac:dyDescent="0.25">
      <c r="F432" s="40"/>
      <c r="H432" s="16"/>
    </row>
    <row r="433" spans="6:8" s="10" customFormat="1" x14ac:dyDescent="0.25">
      <c r="F433" s="40"/>
      <c r="H433" s="16"/>
    </row>
    <row r="434" spans="6:8" s="10" customFormat="1" x14ac:dyDescent="0.25">
      <c r="F434" s="40"/>
      <c r="H434" s="16"/>
    </row>
    <row r="435" spans="6:8" s="10" customFormat="1" x14ac:dyDescent="0.25">
      <c r="F435" s="40"/>
      <c r="H435" s="16"/>
    </row>
    <row r="436" spans="6:8" s="10" customFormat="1" x14ac:dyDescent="0.25">
      <c r="F436" s="40"/>
      <c r="H436" s="16"/>
    </row>
    <row r="437" spans="6:8" s="10" customFormat="1" x14ac:dyDescent="0.25">
      <c r="F437" s="40"/>
      <c r="H437" s="16"/>
    </row>
    <row r="438" spans="6:8" s="10" customFormat="1" x14ac:dyDescent="0.25">
      <c r="F438" s="40"/>
      <c r="H438" s="16"/>
    </row>
    <row r="439" spans="6:8" s="10" customFormat="1" x14ac:dyDescent="0.25">
      <c r="F439" s="40"/>
      <c r="H439" s="16"/>
    </row>
    <row r="440" spans="6:8" s="10" customFormat="1" x14ac:dyDescent="0.25">
      <c r="F440" s="40"/>
      <c r="H440" s="16"/>
    </row>
    <row r="441" spans="6:8" s="10" customFormat="1" x14ac:dyDescent="0.25">
      <c r="F441" s="40"/>
      <c r="H441" s="16"/>
    </row>
    <row r="442" spans="6:8" s="10" customFormat="1" x14ac:dyDescent="0.25">
      <c r="F442" s="40"/>
      <c r="H442" s="16"/>
    </row>
    <row r="443" spans="6:8" s="10" customFormat="1" x14ac:dyDescent="0.25">
      <c r="F443" s="40"/>
      <c r="H443" s="16"/>
    </row>
    <row r="444" spans="6:8" s="10" customFormat="1" x14ac:dyDescent="0.25">
      <c r="F444" s="40"/>
      <c r="H444" s="16"/>
    </row>
    <row r="445" spans="6:8" s="10" customFormat="1" x14ac:dyDescent="0.25">
      <c r="F445" s="40"/>
      <c r="H445" s="16"/>
    </row>
    <row r="446" spans="6:8" s="10" customFormat="1" x14ac:dyDescent="0.25">
      <c r="F446" s="40"/>
      <c r="H446" s="16"/>
    </row>
    <row r="447" spans="6:8" s="10" customFormat="1" x14ac:dyDescent="0.25">
      <c r="F447" s="40"/>
      <c r="H447" s="16"/>
    </row>
    <row r="448" spans="6:8" s="10" customFormat="1" x14ac:dyDescent="0.25">
      <c r="F448" s="40"/>
      <c r="H448" s="16"/>
    </row>
    <row r="449" spans="6:8" s="10" customFormat="1" x14ac:dyDescent="0.25">
      <c r="F449" s="40"/>
      <c r="H449" s="16"/>
    </row>
    <row r="450" spans="6:8" s="10" customFormat="1" x14ac:dyDescent="0.25">
      <c r="F450" s="40"/>
      <c r="H450" s="16"/>
    </row>
    <row r="451" spans="6:8" s="10" customFormat="1" x14ac:dyDescent="0.25">
      <c r="F451" s="40"/>
      <c r="H451" s="16"/>
    </row>
    <row r="452" spans="6:8" s="10" customFormat="1" x14ac:dyDescent="0.25">
      <c r="F452" s="40"/>
      <c r="H452" s="16"/>
    </row>
    <row r="453" spans="6:8" s="10" customFormat="1" x14ac:dyDescent="0.25">
      <c r="F453" s="40"/>
      <c r="H453" s="16"/>
    </row>
    <row r="454" spans="6:8" s="10" customFormat="1" x14ac:dyDescent="0.25">
      <c r="F454" s="40"/>
      <c r="H454" s="16"/>
    </row>
    <row r="455" spans="6:8" s="10" customFormat="1" x14ac:dyDescent="0.25">
      <c r="F455" s="40"/>
      <c r="H455" s="16"/>
    </row>
    <row r="456" spans="6:8" s="10" customFormat="1" x14ac:dyDescent="0.25">
      <c r="F456" s="40"/>
      <c r="H456" s="16"/>
    </row>
    <row r="457" spans="6:8" s="10" customFormat="1" x14ac:dyDescent="0.25">
      <c r="F457" s="40"/>
      <c r="H457" s="16"/>
    </row>
    <row r="458" spans="6:8" s="10" customFormat="1" x14ac:dyDescent="0.25">
      <c r="F458" s="40"/>
      <c r="H458" s="16"/>
    </row>
    <row r="459" spans="6:8" s="10" customFormat="1" x14ac:dyDescent="0.25">
      <c r="F459" s="40"/>
      <c r="H459" s="16"/>
    </row>
    <row r="460" spans="6:8" s="10" customFormat="1" x14ac:dyDescent="0.25">
      <c r="F460" s="40"/>
      <c r="H460" s="16"/>
    </row>
    <row r="461" spans="6:8" s="10" customFormat="1" x14ac:dyDescent="0.25">
      <c r="F461" s="40"/>
      <c r="H461" s="16"/>
    </row>
    <row r="462" spans="6:8" s="10" customFormat="1" x14ac:dyDescent="0.25">
      <c r="F462" s="40"/>
      <c r="H462" s="16"/>
    </row>
    <row r="463" spans="6:8" s="10" customFormat="1" x14ac:dyDescent="0.25">
      <c r="F463" s="40"/>
      <c r="H463" s="16"/>
    </row>
    <row r="464" spans="6:8" s="10" customFormat="1" x14ac:dyDescent="0.25">
      <c r="F464" s="40"/>
      <c r="H464" s="16"/>
    </row>
    <row r="465" spans="6:8" s="10" customFormat="1" x14ac:dyDescent="0.25">
      <c r="F465" s="40"/>
      <c r="H465" s="16"/>
    </row>
    <row r="466" spans="6:8" s="10" customFormat="1" x14ac:dyDescent="0.25">
      <c r="F466" s="40"/>
      <c r="H466" s="16"/>
    </row>
    <row r="467" spans="6:8" s="10" customFormat="1" x14ac:dyDescent="0.25">
      <c r="F467" s="40"/>
      <c r="H467" s="16"/>
    </row>
    <row r="468" spans="6:8" s="10" customFormat="1" x14ac:dyDescent="0.25">
      <c r="F468" s="40"/>
      <c r="H468" s="16"/>
    </row>
    <row r="469" spans="6:8" s="10" customFormat="1" x14ac:dyDescent="0.25">
      <c r="F469" s="40"/>
      <c r="H469" s="16"/>
    </row>
    <row r="470" spans="6:8" s="10" customFormat="1" x14ac:dyDescent="0.25">
      <c r="F470" s="40"/>
      <c r="H470" s="16"/>
    </row>
    <row r="471" spans="6:8" s="10" customFormat="1" x14ac:dyDescent="0.25">
      <c r="F471" s="40"/>
      <c r="H471" s="16"/>
    </row>
    <row r="472" spans="6:8" s="10" customFormat="1" x14ac:dyDescent="0.25">
      <c r="F472" s="40"/>
      <c r="H472" s="16"/>
    </row>
    <row r="473" spans="6:8" s="10" customFormat="1" x14ac:dyDescent="0.25">
      <c r="F473" s="40"/>
      <c r="H473" s="16"/>
    </row>
    <row r="474" spans="6:8" s="10" customFormat="1" x14ac:dyDescent="0.25">
      <c r="F474" s="40"/>
      <c r="H474" s="16"/>
    </row>
    <row r="475" spans="6:8" s="10" customFormat="1" x14ac:dyDescent="0.25">
      <c r="F475" s="40"/>
      <c r="H475" s="16"/>
    </row>
    <row r="476" spans="6:8" s="10" customFormat="1" x14ac:dyDescent="0.25">
      <c r="F476" s="40"/>
      <c r="H476" s="16"/>
    </row>
    <row r="477" spans="6:8" s="10" customFormat="1" x14ac:dyDescent="0.25">
      <c r="F477" s="40"/>
      <c r="H477" s="16"/>
    </row>
    <row r="478" spans="6:8" s="10" customFormat="1" x14ac:dyDescent="0.25">
      <c r="F478" s="40"/>
      <c r="H478" s="16"/>
    </row>
    <row r="479" spans="6:8" s="10" customFormat="1" x14ac:dyDescent="0.25">
      <c r="F479" s="40"/>
      <c r="H479" s="16"/>
    </row>
    <row r="480" spans="6:8" s="10" customFormat="1" x14ac:dyDescent="0.25">
      <c r="F480" s="40"/>
      <c r="H480" s="16"/>
    </row>
    <row r="481" spans="6:8" s="10" customFormat="1" x14ac:dyDescent="0.25">
      <c r="F481" s="40"/>
      <c r="H481" s="16"/>
    </row>
    <row r="482" spans="6:8" s="10" customFormat="1" x14ac:dyDescent="0.25">
      <c r="F482" s="40"/>
      <c r="H482" s="16"/>
    </row>
    <row r="483" spans="6:8" s="10" customFormat="1" x14ac:dyDescent="0.25">
      <c r="F483" s="40"/>
      <c r="H483" s="16"/>
    </row>
    <row r="484" spans="6:8" s="10" customFormat="1" x14ac:dyDescent="0.25">
      <c r="F484" s="40"/>
      <c r="H484" s="16"/>
    </row>
    <row r="485" spans="6:8" s="10" customFormat="1" x14ac:dyDescent="0.25">
      <c r="F485" s="40"/>
      <c r="H485" s="16"/>
    </row>
    <row r="486" spans="6:8" s="10" customFormat="1" x14ac:dyDescent="0.25">
      <c r="F486" s="40"/>
      <c r="H486" s="16"/>
    </row>
    <row r="487" spans="6:8" s="10" customFormat="1" x14ac:dyDescent="0.25">
      <c r="F487" s="40"/>
      <c r="H487" s="16"/>
    </row>
    <row r="488" spans="6:8" s="10" customFormat="1" x14ac:dyDescent="0.25">
      <c r="F488" s="40"/>
      <c r="H488" s="16"/>
    </row>
    <row r="489" spans="6:8" s="10" customFormat="1" x14ac:dyDescent="0.25">
      <c r="F489" s="40"/>
      <c r="H489" s="16"/>
    </row>
    <row r="490" spans="6:8" s="10" customFormat="1" x14ac:dyDescent="0.25">
      <c r="F490" s="40"/>
      <c r="H490" s="16"/>
    </row>
    <row r="491" spans="6:8" s="10" customFormat="1" x14ac:dyDescent="0.25">
      <c r="F491" s="40"/>
      <c r="H491" s="16"/>
    </row>
    <row r="492" spans="6:8" s="10" customFormat="1" x14ac:dyDescent="0.25">
      <c r="F492" s="40"/>
      <c r="H492" s="16"/>
    </row>
    <row r="493" spans="6:8" s="10" customFormat="1" x14ac:dyDescent="0.25">
      <c r="F493" s="40"/>
      <c r="H493" s="16"/>
    </row>
    <row r="494" spans="6:8" s="10" customFormat="1" x14ac:dyDescent="0.25">
      <c r="F494" s="40"/>
      <c r="H494" s="16"/>
    </row>
    <row r="495" spans="6:8" s="10" customFormat="1" x14ac:dyDescent="0.25">
      <c r="F495" s="40"/>
      <c r="H495" s="16"/>
    </row>
    <row r="496" spans="6:8" s="10" customFormat="1" x14ac:dyDescent="0.25">
      <c r="F496" s="40"/>
      <c r="H496" s="16"/>
    </row>
    <row r="497" spans="6:8" s="10" customFormat="1" x14ac:dyDescent="0.25">
      <c r="F497" s="40"/>
      <c r="H497" s="16"/>
    </row>
    <row r="498" spans="6:8" s="10" customFormat="1" x14ac:dyDescent="0.25">
      <c r="F498" s="40"/>
      <c r="H498" s="16"/>
    </row>
    <row r="499" spans="6:8" s="10" customFormat="1" x14ac:dyDescent="0.25">
      <c r="F499" s="40"/>
      <c r="H499" s="16"/>
    </row>
    <row r="500" spans="6:8" s="10" customFormat="1" x14ac:dyDescent="0.25">
      <c r="F500" s="40"/>
      <c r="H500" s="16"/>
    </row>
    <row r="501" spans="6:8" s="10" customFormat="1" x14ac:dyDescent="0.25">
      <c r="F501" s="40"/>
      <c r="H501" s="16"/>
    </row>
    <row r="502" spans="6:8" s="10" customFormat="1" x14ac:dyDescent="0.25">
      <c r="F502" s="40"/>
      <c r="H502" s="16"/>
    </row>
    <row r="503" spans="6:8" s="10" customFormat="1" x14ac:dyDescent="0.25">
      <c r="F503" s="40"/>
      <c r="H503" s="16"/>
    </row>
    <row r="504" spans="6:8" s="10" customFormat="1" x14ac:dyDescent="0.25">
      <c r="F504" s="40"/>
      <c r="H504" s="16"/>
    </row>
    <row r="505" spans="6:8" s="10" customFormat="1" x14ac:dyDescent="0.25">
      <c r="F505" s="40"/>
      <c r="H505" s="16"/>
    </row>
    <row r="506" spans="6:8" s="10" customFormat="1" x14ac:dyDescent="0.25">
      <c r="F506" s="40"/>
      <c r="H506" s="16"/>
    </row>
    <row r="507" spans="6:8" s="10" customFormat="1" x14ac:dyDescent="0.25">
      <c r="F507" s="40"/>
      <c r="H507" s="16"/>
    </row>
    <row r="508" spans="6:8" s="10" customFormat="1" x14ac:dyDescent="0.25">
      <c r="F508" s="40"/>
      <c r="H508" s="16"/>
    </row>
    <row r="509" spans="6:8" s="10" customFormat="1" x14ac:dyDescent="0.25">
      <c r="F509" s="40"/>
      <c r="H509" s="16"/>
    </row>
    <row r="510" spans="6:8" s="10" customFormat="1" x14ac:dyDescent="0.25">
      <c r="F510" s="40"/>
      <c r="H510" s="16"/>
    </row>
    <row r="511" spans="6:8" s="10" customFormat="1" x14ac:dyDescent="0.25">
      <c r="F511" s="40"/>
      <c r="H511" s="16"/>
    </row>
    <row r="512" spans="6:8" s="10" customFormat="1" x14ac:dyDescent="0.25">
      <c r="F512" s="40"/>
      <c r="H512" s="16"/>
    </row>
    <row r="513" spans="6:8" s="10" customFormat="1" x14ac:dyDescent="0.25">
      <c r="F513" s="40"/>
      <c r="H513" s="16"/>
    </row>
    <row r="514" spans="6:8" s="10" customFormat="1" x14ac:dyDescent="0.25">
      <c r="F514" s="40"/>
      <c r="H514" s="16"/>
    </row>
    <row r="515" spans="6:8" s="10" customFormat="1" x14ac:dyDescent="0.25">
      <c r="F515" s="40"/>
      <c r="H515" s="16"/>
    </row>
    <row r="516" spans="6:8" s="10" customFormat="1" x14ac:dyDescent="0.25">
      <c r="F516" s="40"/>
      <c r="H516" s="16"/>
    </row>
    <row r="517" spans="6:8" s="10" customFormat="1" x14ac:dyDescent="0.25">
      <c r="F517" s="40"/>
      <c r="H517" s="16"/>
    </row>
    <row r="518" spans="6:8" s="10" customFormat="1" x14ac:dyDescent="0.25">
      <c r="F518" s="40"/>
      <c r="H518" s="16"/>
    </row>
    <row r="519" spans="6:8" s="10" customFormat="1" x14ac:dyDescent="0.25">
      <c r="F519" s="40"/>
      <c r="H519" s="16"/>
    </row>
    <row r="520" spans="6:8" s="10" customFormat="1" x14ac:dyDescent="0.25">
      <c r="F520" s="40"/>
      <c r="H520" s="16"/>
    </row>
    <row r="521" spans="6:8" s="10" customFormat="1" x14ac:dyDescent="0.25">
      <c r="F521" s="40"/>
      <c r="H521" s="16"/>
    </row>
    <row r="522" spans="6:8" s="10" customFormat="1" x14ac:dyDescent="0.25">
      <c r="F522" s="40"/>
      <c r="H522" s="16"/>
    </row>
    <row r="523" spans="6:8" s="10" customFormat="1" x14ac:dyDescent="0.25">
      <c r="F523" s="40"/>
      <c r="H523" s="16"/>
    </row>
    <row r="524" spans="6:8" s="10" customFormat="1" x14ac:dyDescent="0.25">
      <c r="F524" s="40"/>
      <c r="H524" s="16"/>
    </row>
    <row r="525" spans="6:8" s="10" customFormat="1" x14ac:dyDescent="0.25">
      <c r="F525" s="40"/>
      <c r="H525" s="16"/>
    </row>
    <row r="526" spans="6:8" s="10" customFormat="1" x14ac:dyDescent="0.25">
      <c r="F526" s="40"/>
      <c r="H526" s="16"/>
    </row>
    <row r="527" spans="6:8" s="10" customFormat="1" x14ac:dyDescent="0.25">
      <c r="F527" s="40"/>
      <c r="H527" s="16"/>
    </row>
    <row r="528" spans="6:8" s="10" customFormat="1" x14ac:dyDescent="0.25">
      <c r="F528" s="40"/>
      <c r="H528" s="16"/>
    </row>
    <row r="529" spans="6:8" s="10" customFormat="1" x14ac:dyDescent="0.25">
      <c r="F529" s="40"/>
      <c r="H529" s="16"/>
    </row>
    <row r="530" spans="6:8" s="10" customFormat="1" x14ac:dyDescent="0.25">
      <c r="F530" s="40"/>
      <c r="H530" s="16"/>
    </row>
    <row r="531" spans="6:8" s="10" customFormat="1" x14ac:dyDescent="0.25">
      <c r="F531" s="40"/>
      <c r="H531" s="16"/>
    </row>
    <row r="532" spans="6:8" s="10" customFormat="1" x14ac:dyDescent="0.25">
      <c r="F532" s="40"/>
      <c r="H532" s="16"/>
    </row>
    <row r="533" spans="6:8" s="10" customFormat="1" x14ac:dyDescent="0.25">
      <c r="F533" s="40"/>
      <c r="H533" s="16"/>
    </row>
    <row r="534" spans="6:8" s="10" customFormat="1" x14ac:dyDescent="0.25">
      <c r="F534" s="40"/>
      <c r="H534" s="16"/>
    </row>
    <row r="535" spans="6:8" s="10" customFormat="1" x14ac:dyDescent="0.25">
      <c r="F535" s="40"/>
      <c r="H535" s="16"/>
    </row>
    <row r="536" spans="6:8" s="10" customFormat="1" x14ac:dyDescent="0.25">
      <c r="F536" s="40"/>
      <c r="H536" s="16"/>
    </row>
    <row r="537" spans="6:8" s="10" customFormat="1" x14ac:dyDescent="0.25">
      <c r="F537" s="40"/>
      <c r="H537" s="16"/>
    </row>
    <row r="538" spans="6:8" s="10" customFormat="1" x14ac:dyDescent="0.25">
      <c r="F538" s="40"/>
      <c r="H538" s="16"/>
    </row>
    <row r="539" spans="6:8" s="10" customFormat="1" x14ac:dyDescent="0.25">
      <c r="F539" s="40"/>
      <c r="H539" s="16"/>
    </row>
    <row r="540" spans="6:8" s="10" customFormat="1" x14ac:dyDescent="0.25">
      <c r="F540" s="40"/>
      <c r="H540" s="16"/>
    </row>
    <row r="541" spans="6:8" s="10" customFormat="1" x14ac:dyDescent="0.25">
      <c r="F541" s="40"/>
      <c r="H541" s="16"/>
    </row>
    <row r="542" spans="6:8" s="10" customFormat="1" x14ac:dyDescent="0.25">
      <c r="F542" s="40"/>
      <c r="H542" s="16"/>
    </row>
    <row r="543" spans="6:8" s="10" customFormat="1" x14ac:dyDescent="0.25">
      <c r="F543" s="40"/>
      <c r="H543" s="16"/>
    </row>
    <row r="544" spans="6:8" s="10" customFormat="1" x14ac:dyDescent="0.25">
      <c r="F544" s="40"/>
      <c r="H544" s="16"/>
    </row>
    <row r="545" spans="6:8" s="10" customFormat="1" x14ac:dyDescent="0.25">
      <c r="F545" s="40"/>
      <c r="H545" s="16"/>
    </row>
    <row r="546" spans="6:8" s="10" customFormat="1" x14ac:dyDescent="0.25">
      <c r="F546" s="40"/>
      <c r="H546" s="16"/>
    </row>
    <row r="547" spans="6:8" s="10" customFormat="1" x14ac:dyDescent="0.25">
      <c r="F547" s="40"/>
      <c r="H547" s="16"/>
    </row>
    <row r="548" spans="6:8" s="10" customFormat="1" x14ac:dyDescent="0.25">
      <c r="F548" s="40"/>
      <c r="H548" s="16"/>
    </row>
    <row r="549" spans="6:8" s="10" customFormat="1" x14ac:dyDescent="0.25">
      <c r="F549" s="40"/>
      <c r="H549" s="16"/>
    </row>
    <row r="550" spans="6:8" s="10" customFormat="1" x14ac:dyDescent="0.25">
      <c r="F550" s="40"/>
      <c r="H550" s="16"/>
    </row>
    <row r="551" spans="6:8" s="10" customFormat="1" x14ac:dyDescent="0.25">
      <c r="F551" s="40"/>
      <c r="H551" s="16"/>
    </row>
    <row r="552" spans="6:8" s="10" customFormat="1" x14ac:dyDescent="0.25">
      <c r="F552" s="40"/>
      <c r="H552" s="16"/>
    </row>
    <row r="553" spans="6:8" s="10" customFormat="1" x14ac:dyDescent="0.25">
      <c r="F553" s="40"/>
      <c r="H553" s="16"/>
    </row>
    <row r="554" spans="6:8" s="10" customFormat="1" x14ac:dyDescent="0.25">
      <c r="F554" s="40"/>
      <c r="H554" s="16"/>
    </row>
    <row r="555" spans="6:8" s="10" customFormat="1" x14ac:dyDescent="0.25">
      <c r="F555" s="40"/>
      <c r="H555" s="16"/>
    </row>
    <row r="556" spans="6:8" s="10" customFormat="1" x14ac:dyDescent="0.25">
      <c r="F556" s="40"/>
      <c r="H556" s="16"/>
    </row>
    <row r="557" spans="6:8" s="10" customFormat="1" x14ac:dyDescent="0.25">
      <c r="F557" s="40"/>
      <c r="H557" s="16"/>
    </row>
    <row r="558" spans="6:8" s="10" customFormat="1" x14ac:dyDescent="0.25">
      <c r="F558" s="40"/>
      <c r="H558" s="16"/>
    </row>
    <row r="559" spans="6:8" s="10" customFormat="1" x14ac:dyDescent="0.25">
      <c r="F559" s="40"/>
      <c r="H559" s="16"/>
    </row>
    <row r="560" spans="6:8" s="10" customFormat="1" x14ac:dyDescent="0.25">
      <c r="F560" s="40"/>
      <c r="H560" s="16"/>
    </row>
    <row r="561" spans="6:8" s="10" customFormat="1" x14ac:dyDescent="0.25">
      <c r="F561" s="40"/>
      <c r="H561" s="16"/>
    </row>
    <row r="562" spans="6:8" s="10" customFormat="1" x14ac:dyDescent="0.25">
      <c r="F562" s="40"/>
      <c r="H562" s="16"/>
    </row>
    <row r="563" spans="6:8" s="10" customFormat="1" x14ac:dyDescent="0.25">
      <c r="F563" s="40"/>
      <c r="H563" s="16"/>
    </row>
    <row r="564" spans="6:8" s="10" customFormat="1" x14ac:dyDescent="0.25">
      <c r="F564" s="40"/>
      <c r="H564" s="16"/>
    </row>
    <row r="565" spans="6:8" s="10" customFormat="1" x14ac:dyDescent="0.25">
      <c r="F565" s="40"/>
      <c r="H565" s="16"/>
    </row>
    <row r="566" spans="6:8" s="10" customFormat="1" x14ac:dyDescent="0.25">
      <c r="F566" s="40"/>
      <c r="H566" s="16"/>
    </row>
    <row r="567" spans="6:8" s="10" customFormat="1" x14ac:dyDescent="0.25">
      <c r="F567" s="40"/>
      <c r="H567" s="16"/>
    </row>
    <row r="568" spans="6:8" s="10" customFormat="1" x14ac:dyDescent="0.25">
      <c r="F568" s="40"/>
      <c r="H568" s="16"/>
    </row>
    <row r="569" spans="6:8" s="10" customFormat="1" x14ac:dyDescent="0.25">
      <c r="F569" s="40"/>
      <c r="H569" s="16"/>
    </row>
    <row r="570" spans="6:8" s="10" customFormat="1" x14ac:dyDescent="0.25">
      <c r="F570" s="40"/>
      <c r="H570" s="16"/>
    </row>
    <row r="571" spans="6:8" s="10" customFormat="1" x14ac:dyDescent="0.25">
      <c r="F571" s="40"/>
      <c r="H571" s="16"/>
    </row>
    <row r="572" spans="6:8" s="10" customFormat="1" x14ac:dyDescent="0.25">
      <c r="F572" s="40"/>
      <c r="H572" s="16"/>
    </row>
    <row r="573" spans="6:8" s="10" customFormat="1" x14ac:dyDescent="0.25">
      <c r="F573" s="40"/>
      <c r="H573" s="16"/>
    </row>
    <row r="574" spans="6:8" s="10" customFormat="1" x14ac:dyDescent="0.25">
      <c r="F574" s="40"/>
      <c r="H574" s="16"/>
    </row>
    <row r="575" spans="6:8" s="10" customFormat="1" x14ac:dyDescent="0.25">
      <c r="F575" s="40"/>
      <c r="H575" s="16"/>
    </row>
    <row r="576" spans="6:8" s="10" customFormat="1" x14ac:dyDescent="0.25">
      <c r="F576" s="40"/>
      <c r="H576" s="16"/>
    </row>
    <row r="577" spans="6:8" s="10" customFormat="1" x14ac:dyDescent="0.25">
      <c r="F577" s="40"/>
      <c r="H577" s="16"/>
    </row>
    <row r="578" spans="6:8" s="10" customFormat="1" x14ac:dyDescent="0.25">
      <c r="F578" s="40"/>
      <c r="H578" s="16"/>
    </row>
    <row r="579" spans="6:8" s="10" customFormat="1" x14ac:dyDescent="0.25">
      <c r="F579" s="40"/>
      <c r="H579" s="16"/>
    </row>
    <row r="580" spans="6:8" s="10" customFormat="1" x14ac:dyDescent="0.25">
      <c r="F580" s="40"/>
      <c r="H580" s="16"/>
    </row>
    <row r="581" spans="6:8" s="10" customFormat="1" x14ac:dyDescent="0.25">
      <c r="F581" s="40"/>
      <c r="H581" s="16"/>
    </row>
    <row r="582" spans="6:8" s="10" customFormat="1" x14ac:dyDescent="0.25">
      <c r="F582" s="40"/>
      <c r="H582" s="16"/>
    </row>
    <row r="583" spans="6:8" s="10" customFormat="1" x14ac:dyDescent="0.25">
      <c r="F583" s="40"/>
      <c r="H583" s="16"/>
    </row>
    <row r="584" spans="6:8" s="10" customFormat="1" x14ac:dyDescent="0.25">
      <c r="F584" s="40"/>
      <c r="H584" s="16"/>
    </row>
    <row r="585" spans="6:8" s="10" customFormat="1" x14ac:dyDescent="0.25">
      <c r="F585" s="40"/>
      <c r="H585" s="16"/>
    </row>
    <row r="586" spans="6:8" s="10" customFormat="1" x14ac:dyDescent="0.25">
      <c r="F586" s="40"/>
      <c r="H586" s="16"/>
    </row>
    <row r="587" spans="6:8" s="10" customFormat="1" x14ac:dyDescent="0.25">
      <c r="F587" s="40"/>
      <c r="H587" s="16"/>
    </row>
    <row r="588" spans="6:8" s="10" customFormat="1" x14ac:dyDescent="0.25">
      <c r="F588" s="40"/>
      <c r="H588" s="16"/>
    </row>
    <row r="589" spans="6:8" s="10" customFormat="1" x14ac:dyDescent="0.25">
      <c r="F589" s="40"/>
      <c r="H589" s="16"/>
    </row>
    <row r="590" spans="6:8" s="10" customFormat="1" x14ac:dyDescent="0.25">
      <c r="F590" s="40"/>
      <c r="H590" s="16"/>
    </row>
    <row r="591" spans="6:8" s="10" customFormat="1" x14ac:dyDescent="0.25">
      <c r="F591" s="40"/>
      <c r="H591" s="16"/>
    </row>
    <row r="592" spans="6:8" s="10" customFormat="1" x14ac:dyDescent="0.25">
      <c r="F592" s="40"/>
      <c r="H592" s="16"/>
    </row>
    <row r="593" spans="6:8" s="10" customFormat="1" x14ac:dyDescent="0.25">
      <c r="F593" s="40"/>
      <c r="H593" s="16"/>
    </row>
    <row r="594" spans="6:8" s="10" customFormat="1" x14ac:dyDescent="0.25">
      <c r="F594" s="40"/>
      <c r="H594" s="16"/>
    </row>
    <row r="595" spans="6:8" s="10" customFormat="1" x14ac:dyDescent="0.25">
      <c r="F595" s="40"/>
      <c r="H595" s="16"/>
    </row>
    <row r="596" spans="6:8" s="10" customFormat="1" x14ac:dyDescent="0.25">
      <c r="F596" s="40"/>
      <c r="H596" s="16"/>
    </row>
    <row r="597" spans="6:8" s="10" customFormat="1" x14ac:dyDescent="0.25">
      <c r="F597" s="40"/>
      <c r="H597" s="16"/>
    </row>
    <row r="598" spans="6:8" s="10" customFormat="1" x14ac:dyDescent="0.25">
      <c r="F598" s="40"/>
      <c r="H598" s="16"/>
    </row>
    <row r="599" spans="6:8" s="10" customFormat="1" x14ac:dyDescent="0.25">
      <c r="F599" s="40"/>
      <c r="H599" s="16"/>
    </row>
    <row r="600" spans="6:8" s="10" customFormat="1" x14ac:dyDescent="0.25">
      <c r="F600" s="40"/>
      <c r="H600" s="16"/>
    </row>
    <row r="601" spans="6:8" s="10" customFormat="1" x14ac:dyDescent="0.25">
      <c r="F601" s="40"/>
      <c r="H601" s="16"/>
    </row>
    <row r="602" spans="6:8" s="10" customFormat="1" x14ac:dyDescent="0.25">
      <c r="F602" s="40"/>
      <c r="H602" s="16"/>
    </row>
    <row r="603" spans="6:8" s="10" customFormat="1" x14ac:dyDescent="0.25">
      <c r="F603" s="40"/>
      <c r="H603" s="16"/>
    </row>
    <row r="604" spans="6:8" s="10" customFormat="1" x14ac:dyDescent="0.25">
      <c r="F604" s="40"/>
      <c r="H604" s="16"/>
    </row>
    <row r="605" spans="6:8" s="10" customFormat="1" x14ac:dyDescent="0.25">
      <c r="F605" s="40"/>
      <c r="H605" s="16"/>
    </row>
    <row r="606" spans="6:8" s="10" customFormat="1" x14ac:dyDescent="0.25">
      <c r="F606" s="40"/>
      <c r="H606" s="16"/>
    </row>
    <row r="607" spans="6:8" s="10" customFormat="1" x14ac:dyDescent="0.25">
      <c r="F607" s="40"/>
      <c r="H607" s="16"/>
    </row>
    <row r="608" spans="6:8" s="10" customFormat="1" x14ac:dyDescent="0.25">
      <c r="F608" s="40"/>
      <c r="H608" s="16"/>
    </row>
    <row r="609" spans="6:8" s="10" customFormat="1" x14ac:dyDescent="0.25">
      <c r="F609" s="40"/>
      <c r="H609" s="16"/>
    </row>
    <row r="610" spans="6:8" s="10" customFormat="1" x14ac:dyDescent="0.25">
      <c r="F610" s="40"/>
      <c r="H610" s="16"/>
    </row>
    <row r="611" spans="6:8" s="10" customFormat="1" x14ac:dyDescent="0.25">
      <c r="F611" s="40"/>
      <c r="H611" s="16"/>
    </row>
    <row r="612" spans="6:8" s="10" customFormat="1" x14ac:dyDescent="0.25">
      <c r="F612" s="40"/>
      <c r="H612" s="16"/>
    </row>
    <row r="613" spans="6:8" s="10" customFormat="1" x14ac:dyDescent="0.25">
      <c r="F613" s="40"/>
      <c r="H613" s="16"/>
    </row>
    <row r="614" spans="6:8" s="10" customFormat="1" x14ac:dyDescent="0.25">
      <c r="F614" s="40"/>
      <c r="H614" s="16"/>
    </row>
    <row r="615" spans="6:8" s="10" customFormat="1" x14ac:dyDescent="0.25">
      <c r="F615" s="40"/>
      <c r="H615" s="16"/>
    </row>
    <row r="616" spans="6:8" s="10" customFormat="1" x14ac:dyDescent="0.25">
      <c r="F616" s="40"/>
      <c r="H616" s="16"/>
    </row>
    <row r="617" spans="6:8" s="10" customFormat="1" x14ac:dyDescent="0.25">
      <c r="F617" s="40"/>
      <c r="H617" s="16"/>
    </row>
    <row r="618" spans="6:8" s="10" customFormat="1" x14ac:dyDescent="0.25">
      <c r="F618" s="40"/>
      <c r="H618" s="16"/>
    </row>
    <row r="619" spans="6:8" s="10" customFormat="1" x14ac:dyDescent="0.25">
      <c r="F619" s="40"/>
      <c r="H619" s="16"/>
    </row>
    <row r="620" spans="6:8" s="10" customFormat="1" x14ac:dyDescent="0.25">
      <c r="F620" s="40"/>
      <c r="H620" s="16"/>
    </row>
    <row r="621" spans="6:8" s="10" customFormat="1" x14ac:dyDescent="0.25">
      <c r="F621" s="40"/>
      <c r="H621" s="16"/>
    </row>
    <row r="622" spans="6:8" s="10" customFormat="1" x14ac:dyDescent="0.25">
      <c r="F622" s="40"/>
      <c r="H622" s="16"/>
    </row>
    <row r="623" spans="6:8" s="10" customFormat="1" x14ac:dyDescent="0.25">
      <c r="F623" s="40"/>
      <c r="H623" s="16"/>
    </row>
    <row r="624" spans="6:8" s="10" customFormat="1" x14ac:dyDescent="0.25">
      <c r="F624" s="40"/>
      <c r="H624" s="16"/>
    </row>
    <row r="625" spans="6:8" s="10" customFormat="1" x14ac:dyDescent="0.25">
      <c r="F625" s="40"/>
      <c r="H625" s="16"/>
    </row>
    <row r="626" spans="6:8" s="10" customFormat="1" x14ac:dyDescent="0.25">
      <c r="F626" s="40"/>
      <c r="H626" s="16"/>
    </row>
    <row r="627" spans="6:8" s="10" customFormat="1" x14ac:dyDescent="0.25">
      <c r="F627" s="40"/>
      <c r="H627" s="16"/>
    </row>
    <row r="628" spans="6:8" s="10" customFormat="1" x14ac:dyDescent="0.25">
      <c r="F628" s="40"/>
      <c r="H628" s="16"/>
    </row>
    <row r="629" spans="6:8" s="10" customFormat="1" x14ac:dyDescent="0.25">
      <c r="F629" s="40"/>
      <c r="H629" s="16"/>
    </row>
    <row r="630" spans="6:8" s="10" customFormat="1" x14ac:dyDescent="0.25">
      <c r="F630" s="40"/>
      <c r="H630" s="16"/>
    </row>
    <row r="631" spans="6:8" s="10" customFormat="1" x14ac:dyDescent="0.25">
      <c r="F631" s="40"/>
      <c r="H631" s="16"/>
    </row>
    <row r="632" spans="6:8" s="10" customFormat="1" x14ac:dyDescent="0.25">
      <c r="F632" s="40"/>
      <c r="H632" s="16"/>
    </row>
    <row r="633" spans="6:8" s="10" customFormat="1" x14ac:dyDescent="0.25">
      <c r="F633" s="40"/>
      <c r="H633" s="16"/>
    </row>
    <row r="634" spans="6:8" s="10" customFormat="1" x14ac:dyDescent="0.25">
      <c r="F634" s="40"/>
      <c r="H634" s="16"/>
    </row>
    <row r="635" spans="6:8" s="10" customFormat="1" x14ac:dyDescent="0.25">
      <c r="F635" s="40"/>
      <c r="H635" s="16"/>
    </row>
    <row r="636" spans="6:8" s="10" customFormat="1" x14ac:dyDescent="0.25">
      <c r="F636" s="40"/>
      <c r="H636" s="16"/>
    </row>
    <row r="637" spans="6:8" s="10" customFormat="1" x14ac:dyDescent="0.25">
      <c r="F637" s="40"/>
      <c r="H637" s="16"/>
    </row>
    <row r="638" spans="6:8" s="10" customFormat="1" x14ac:dyDescent="0.25">
      <c r="F638" s="40"/>
      <c r="H638" s="16"/>
    </row>
    <row r="639" spans="6:8" s="10" customFormat="1" x14ac:dyDescent="0.25">
      <c r="F639" s="40"/>
      <c r="H639" s="16"/>
    </row>
    <row r="640" spans="6:8" s="10" customFormat="1" x14ac:dyDescent="0.25">
      <c r="F640" s="40"/>
      <c r="H640" s="16"/>
    </row>
    <row r="641" spans="6:8" s="10" customFormat="1" x14ac:dyDescent="0.25">
      <c r="F641" s="40"/>
      <c r="H641" s="16"/>
    </row>
    <row r="642" spans="6:8" s="10" customFormat="1" x14ac:dyDescent="0.25">
      <c r="F642" s="40"/>
      <c r="H642" s="16"/>
    </row>
    <row r="643" spans="6:8" s="10" customFormat="1" x14ac:dyDescent="0.25">
      <c r="F643" s="40"/>
      <c r="H643" s="16"/>
    </row>
    <row r="644" spans="6:8" s="10" customFormat="1" x14ac:dyDescent="0.25">
      <c r="F644" s="40"/>
      <c r="H644" s="16"/>
    </row>
    <row r="645" spans="6:8" s="10" customFormat="1" x14ac:dyDescent="0.25">
      <c r="F645" s="40"/>
      <c r="H645" s="16"/>
    </row>
    <row r="646" spans="6:8" s="10" customFormat="1" x14ac:dyDescent="0.25">
      <c r="F646" s="40"/>
      <c r="H646" s="16"/>
    </row>
    <row r="647" spans="6:8" s="10" customFormat="1" x14ac:dyDescent="0.25">
      <c r="F647" s="40"/>
      <c r="H647" s="16"/>
    </row>
    <row r="648" spans="6:8" s="10" customFormat="1" x14ac:dyDescent="0.25">
      <c r="F648" s="40"/>
      <c r="H648" s="16"/>
    </row>
    <row r="649" spans="6:8" s="10" customFormat="1" x14ac:dyDescent="0.25">
      <c r="F649" s="40"/>
      <c r="H649" s="16"/>
    </row>
    <row r="650" spans="6:8" s="10" customFormat="1" x14ac:dyDescent="0.25">
      <c r="F650" s="40"/>
      <c r="H650" s="16"/>
    </row>
    <row r="651" spans="6:8" s="10" customFormat="1" x14ac:dyDescent="0.25">
      <c r="F651" s="40"/>
      <c r="H651" s="16"/>
    </row>
    <row r="652" spans="6:8" s="10" customFormat="1" x14ac:dyDescent="0.25">
      <c r="F652" s="40"/>
      <c r="H652" s="16"/>
    </row>
    <row r="653" spans="6:8" s="10" customFormat="1" x14ac:dyDescent="0.25">
      <c r="F653" s="40"/>
      <c r="H653" s="16"/>
    </row>
    <row r="654" spans="6:8" s="10" customFormat="1" x14ac:dyDescent="0.25">
      <c r="F654" s="40"/>
      <c r="H654" s="16"/>
    </row>
    <row r="655" spans="6:8" s="10" customFormat="1" x14ac:dyDescent="0.25">
      <c r="F655" s="40"/>
      <c r="H655" s="16"/>
    </row>
    <row r="656" spans="6:8" s="10" customFormat="1" x14ac:dyDescent="0.25">
      <c r="F656" s="40"/>
      <c r="H656" s="16"/>
    </row>
    <row r="657" spans="6:8" s="10" customFormat="1" x14ac:dyDescent="0.25">
      <c r="F657" s="40"/>
      <c r="H657" s="16"/>
    </row>
    <row r="658" spans="6:8" s="10" customFormat="1" x14ac:dyDescent="0.25">
      <c r="F658" s="40"/>
      <c r="H658" s="16"/>
    </row>
    <row r="659" spans="6:8" s="10" customFormat="1" x14ac:dyDescent="0.25">
      <c r="F659" s="40"/>
      <c r="H659" s="16"/>
    </row>
    <row r="660" spans="6:8" s="10" customFormat="1" x14ac:dyDescent="0.25">
      <c r="F660" s="40"/>
      <c r="H660" s="16"/>
    </row>
    <row r="661" spans="6:8" s="10" customFormat="1" x14ac:dyDescent="0.25">
      <c r="F661" s="40"/>
      <c r="H661" s="16"/>
    </row>
    <row r="662" spans="6:8" s="10" customFormat="1" x14ac:dyDescent="0.25">
      <c r="F662" s="40"/>
      <c r="H662" s="16"/>
    </row>
    <row r="663" spans="6:8" s="10" customFormat="1" x14ac:dyDescent="0.25">
      <c r="F663" s="40"/>
      <c r="H663" s="16"/>
    </row>
    <row r="664" spans="6:8" s="10" customFormat="1" x14ac:dyDescent="0.25">
      <c r="F664" s="40"/>
      <c r="H664" s="16"/>
    </row>
    <row r="665" spans="6:8" s="10" customFormat="1" x14ac:dyDescent="0.25">
      <c r="F665" s="40"/>
      <c r="H665" s="16"/>
    </row>
    <row r="666" spans="6:8" s="10" customFormat="1" x14ac:dyDescent="0.25">
      <c r="F666" s="40"/>
      <c r="H666" s="16"/>
    </row>
    <row r="667" spans="6:8" s="10" customFormat="1" x14ac:dyDescent="0.25">
      <c r="F667" s="40"/>
      <c r="H667" s="16"/>
    </row>
    <row r="668" spans="6:8" s="10" customFormat="1" x14ac:dyDescent="0.25">
      <c r="F668" s="40"/>
      <c r="H668" s="16"/>
    </row>
    <row r="669" spans="6:8" s="10" customFormat="1" x14ac:dyDescent="0.25">
      <c r="F669" s="40"/>
      <c r="H669" s="16"/>
    </row>
    <row r="670" spans="6:8" s="10" customFormat="1" x14ac:dyDescent="0.25">
      <c r="F670" s="40"/>
      <c r="H670" s="16"/>
    </row>
    <row r="671" spans="6:8" s="10" customFormat="1" x14ac:dyDescent="0.25">
      <c r="F671" s="40"/>
      <c r="H671" s="16"/>
    </row>
    <row r="672" spans="6:8" s="10" customFormat="1" x14ac:dyDescent="0.25">
      <c r="F672" s="40"/>
      <c r="H672" s="16"/>
    </row>
    <row r="673" spans="6:8" s="10" customFormat="1" x14ac:dyDescent="0.25">
      <c r="F673" s="40"/>
      <c r="H673" s="16"/>
    </row>
    <row r="674" spans="6:8" s="10" customFormat="1" x14ac:dyDescent="0.25">
      <c r="F674" s="40"/>
      <c r="H674" s="16"/>
    </row>
    <row r="675" spans="6:8" s="10" customFormat="1" x14ac:dyDescent="0.25">
      <c r="F675" s="40"/>
      <c r="H675" s="16"/>
    </row>
    <row r="676" spans="6:8" s="10" customFormat="1" x14ac:dyDescent="0.25">
      <c r="F676" s="40"/>
      <c r="H676" s="16"/>
    </row>
    <row r="677" spans="6:8" s="10" customFormat="1" x14ac:dyDescent="0.25">
      <c r="F677" s="40"/>
      <c r="H677" s="16"/>
    </row>
    <row r="678" spans="6:8" s="10" customFormat="1" x14ac:dyDescent="0.25">
      <c r="F678" s="40"/>
      <c r="H678" s="16"/>
    </row>
    <row r="679" spans="6:8" s="10" customFormat="1" x14ac:dyDescent="0.25">
      <c r="F679" s="40"/>
      <c r="H679" s="16"/>
    </row>
    <row r="680" spans="6:8" s="10" customFormat="1" x14ac:dyDescent="0.25">
      <c r="F680" s="40"/>
      <c r="H680" s="16"/>
    </row>
    <row r="681" spans="6:8" s="10" customFormat="1" x14ac:dyDescent="0.25">
      <c r="F681" s="40"/>
      <c r="H681" s="16"/>
    </row>
    <row r="682" spans="6:8" s="10" customFormat="1" x14ac:dyDescent="0.25">
      <c r="F682" s="40"/>
      <c r="H682" s="16"/>
    </row>
    <row r="683" spans="6:8" s="10" customFormat="1" x14ac:dyDescent="0.25">
      <c r="F683" s="40"/>
      <c r="H683" s="16"/>
    </row>
    <row r="684" spans="6:8" s="10" customFormat="1" x14ac:dyDescent="0.25">
      <c r="F684" s="40"/>
      <c r="H684" s="16"/>
    </row>
    <row r="685" spans="6:8" s="10" customFormat="1" x14ac:dyDescent="0.25">
      <c r="F685" s="40"/>
      <c r="H685" s="16"/>
    </row>
    <row r="686" spans="6:8" s="10" customFormat="1" x14ac:dyDescent="0.25">
      <c r="F686" s="40"/>
      <c r="H686" s="16"/>
    </row>
    <row r="687" spans="6:8" s="10" customFormat="1" x14ac:dyDescent="0.25">
      <c r="F687" s="40"/>
      <c r="H687" s="16"/>
    </row>
    <row r="688" spans="6:8" s="10" customFormat="1" x14ac:dyDescent="0.25">
      <c r="F688" s="40"/>
      <c r="H688" s="16"/>
    </row>
    <row r="689" spans="6:8" s="10" customFormat="1" x14ac:dyDescent="0.25">
      <c r="F689" s="40"/>
      <c r="H689" s="16"/>
    </row>
    <row r="690" spans="6:8" s="10" customFormat="1" x14ac:dyDescent="0.25">
      <c r="F690" s="40"/>
      <c r="H690" s="16"/>
    </row>
    <row r="691" spans="6:8" s="10" customFormat="1" x14ac:dyDescent="0.25">
      <c r="F691" s="40"/>
      <c r="H691" s="16"/>
    </row>
    <row r="692" spans="6:8" s="10" customFormat="1" x14ac:dyDescent="0.25">
      <c r="F692" s="40"/>
      <c r="H692" s="16"/>
    </row>
    <row r="693" spans="6:8" s="10" customFormat="1" x14ac:dyDescent="0.25">
      <c r="F693" s="40"/>
      <c r="H693" s="16"/>
    </row>
    <row r="694" spans="6:8" s="10" customFormat="1" x14ac:dyDescent="0.25">
      <c r="F694" s="40"/>
      <c r="H694" s="16"/>
    </row>
    <row r="695" spans="6:8" s="10" customFormat="1" x14ac:dyDescent="0.25">
      <c r="F695" s="40"/>
      <c r="H695" s="16"/>
    </row>
    <row r="696" spans="6:8" s="10" customFormat="1" x14ac:dyDescent="0.25">
      <c r="F696" s="40"/>
      <c r="H696" s="16"/>
    </row>
    <row r="697" spans="6:8" s="10" customFormat="1" x14ac:dyDescent="0.25">
      <c r="F697" s="40"/>
      <c r="H697" s="16"/>
    </row>
    <row r="698" spans="6:8" s="10" customFormat="1" x14ac:dyDescent="0.25">
      <c r="F698" s="40"/>
      <c r="H698" s="16"/>
    </row>
    <row r="699" spans="6:8" s="10" customFormat="1" x14ac:dyDescent="0.25">
      <c r="F699" s="40"/>
      <c r="H699" s="16"/>
    </row>
    <row r="700" spans="6:8" s="10" customFormat="1" x14ac:dyDescent="0.25">
      <c r="F700" s="40"/>
      <c r="H700" s="16"/>
    </row>
    <row r="701" spans="6:8" s="10" customFormat="1" x14ac:dyDescent="0.25">
      <c r="F701" s="40"/>
      <c r="H701" s="16"/>
    </row>
    <row r="702" spans="6:8" s="10" customFormat="1" x14ac:dyDescent="0.25">
      <c r="F702" s="40"/>
      <c r="H702" s="16"/>
    </row>
    <row r="703" spans="6:8" s="10" customFormat="1" x14ac:dyDescent="0.25">
      <c r="F703" s="40"/>
      <c r="H703" s="16"/>
    </row>
    <row r="704" spans="6:8" s="10" customFormat="1" x14ac:dyDescent="0.25">
      <c r="F704" s="40"/>
      <c r="H704" s="16"/>
    </row>
    <row r="705" spans="6:8" s="10" customFormat="1" x14ac:dyDescent="0.25">
      <c r="F705" s="40"/>
      <c r="H705" s="16"/>
    </row>
    <row r="706" spans="6:8" s="10" customFormat="1" x14ac:dyDescent="0.25">
      <c r="F706" s="40"/>
      <c r="H706" s="16"/>
    </row>
    <row r="707" spans="6:8" s="10" customFormat="1" x14ac:dyDescent="0.25">
      <c r="F707" s="40"/>
      <c r="H707" s="16"/>
    </row>
    <row r="708" spans="6:8" s="10" customFormat="1" x14ac:dyDescent="0.25">
      <c r="F708" s="40"/>
      <c r="H708" s="16"/>
    </row>
    <row r="709" spans="6:8" s="10" customFormat="1" x14ac:dyDescent="0.25">
      <c r="F709" s="40"/>
      <c r="H709" s="16"/>
    </row>
    <row r="710" spans="6:8" s="10" customFormat="1" x14ac:dyDescent="0.25">
      <c r="F710" s="40"/>
      <c r="H710" s="16"/>
    </row>
    <row r="711" spans="6:8" s="10" customFormat="1" x14ac:dyDescent="0.25">
      <c r="F711" s="40"/>
      <c r="H711" s="16"/>
    </row>
    <row r="712" spans="6:8" s="10" customFormat="1" x14ac:dyDescent="0.25">
      <c r="F712" s="40"/>
      <c r="H712" s="16"/>
    </row>
    <row r="713" spans="6:8" s="10" customFormat="1" x14ac:dyDescent="0.25">
      <c r="F713" s="40"/>
      <c r="H713" s="16"/>
    </row>
    <row r="714" spans="6:8" s="10" customFormat="1" x14ac:dyDescent="0.25">
      <c r="F714" s="40"/>
      <c r="H714" s="16"/>
    </row>
    <row r="715" spans="6:8" s="10" customFormat="1" x14ac:dyDescent="0.25">
      <c r="F715" s="40"/>
      <c r="H715" s="16"/>
    </row>
    <row r="716" spans="6:8" s="10" customFormat="1" x14ac:dyDescent="0.25">
      <c r="F716" s="40"/>
      <c r="H716" s="16"/>
    </row>
    <row r="717" spans="6:8" s="10" customFormat="1" x14ac:dyDescent="0.25">
      <c r="F717" s="40"/>
      <c r="H717" s="16"/>
    </row>
    <row r="718" spans="6:8" s="10" customFormat="1" x14ac:dyDescent="0.25">
      <c r="F718" s="40"/>
      <c r="H718" s="16"/>
    </row>
    <row r="719" spans="6:8" s="10" customFormat="1" x14ac:dyDescent="0.25">
      <c r="F719" s="40"/>
      <c r="H719" s="16"/>
    </row>
    <row r="720" spans="6:8" s="10" customFormat="1" x14ac:dyDescent="0.25">
      <c r="F720" s="40"/>
      <c r="H720" s="16"/>
    </row>
    <row r="721" spans="6:8" s="10" customFormat="1" x14ac:dyDescent="0.25">
      <c r="F721" s="40"/>
      <c r="H721" s="16"/>
    </row>
    <row r="722" spans="6:8" s="10" customFormat="1" x14ac:dyDescent="0.25">
      <c r="F722" s="40"/>
      <c r="H722" s="16"/>
    </row>
    <row r="723" spans="6:8" s="10" customFormat="1" x14ac:dyDescent="0.25">
      <c r="F723" s="40"/>
      <c r="H723" s="16"/>
    </row>
    <row r="724" spans="6:8" s="10" customFormat="1" x14ac:dyDescent="0.25">
      <c r="F724" s="40"/>
      <c r="H724" s="16"/>
    </row>
    <row r="725" spans="6:8" s="10" customFormat="1" x14ac:dyDescent="0.25">
      <c r="F725" s="40"/>
      <c r="H725" s="16"/>
    </row>
    <row r="726" spans="6:8" s="10" customFormat="1" x14ac:dyDescent="0.25">
      <c r="F726" s="40"/>
      <c r="H726" s="16"/>
    </row>
    <row r="727" spans="6:8" s="10" customFormat="1" x14ac:dyDescent="0.25">
      <c r="F727" s="40"/>
      <c r="H727" s="16"/>
    </row>
    <row r="728" spans="6:8" s="10" customFormat="1" x14ac:dyDescent="0.25">
      <c r="F728" s="40"/>
      <c r="H728" s="16"/>
    </row>
    <row r="729" spans="6:8" s="10" customFormat="1" x14ac:dyDescent="0.25">
      <c r="F729" s="40"/>
      <c r="H729" s="16"/>
    </row>
    <row r="730" spans="6:8" s="10" customFormat="1" x14ac:dyDescent="0.25">
      <c r="F730" s="40"/>
      <c r="H730" s="16"/>
    </row>
    <row r="731" spans="6:8" s="10" customFormat="1" x14ac:dyDescent="0.25">
      <c r="F731" s="40"/>
      <c r="H731" s="16"/>
    </row>
    <row r="732" spans="6:8" s="10" customFormat="1" x14ac:dyDescent="0.25">
      <c r="F732" s="40"/>
      <c r="H732" s="16"/>
    </row>
    <row r="733" spans="6:8" s="10" customFormat="1" x14ac:dyDescent="0.25">
      <c r="F733" s="40"/>
      <c r="H733" s="16"/>
    </row>
    <row r="734" spans="6:8" s="10" customFormat="1" x14ac:dyDescent="0.25">
      <c r="F734" s="40"/>
      <c r="H734" s="16"/>
    </row>
    <row r="735" spans="6:8" s="10" customFormat="1" x14ac:dyDescent="0.25">
      <c r="F735" s="40"/>
      <c r="H735" s="16"/>
    </row>
    <row r="736" spans="6:8" s="10" customFormat="1" x14ac:dyDescent="0.25">
      <c r="F736" s="40"/>
      <c r="H736" s="16"/>
    </row>
    <row r="737" spans="6:8" s="10" customFormat="1" x14ac:dyDescent="0.25">
      <c r="F737" s="40"/>
      <c r="H737" s="16"/>
    </row>
    <row r="738" spans="6:8" s="10" customFormat="1" x14ac:dyDescent="0.25">
      <c r="F738" s="40"/>
      <c r="H738" s="16"/>
    </row>
    <row r="739" spans="6:8" s="10" customFormat="1" x14ac:dyDescent="0.25">
      <c r="F739" s="40"/>
      <c r="H739" s="16"/>
    </row>
    <row r="740" spans="6:8" s="10" customFormat="1" x14ac:dyDescent="0.25">
      <c r="F740" s="40"/>
      <c r="H740" s="16"/>
    </row>
    <row r="741" spans="6:8" s="10" customFormat="1" x14ac:dyDescent="0.25">
      <c r="F741" s="40"/>
      <c r="H741" s="16"/>
    </row>
    <row r="742" spans="6:8" s="10" customFormat="1" x14ac:dyDescent="0.25">
      <c r="F742" s="40"/>
      <c r="H742" s="16"/>
    </row>
    <row r="743" spans="6:8" s="10" customFormat="1" x14ac:dyDescent="0.25">
      <c r="F743" s="40"/>
      <c r="H743" s="16"/>
    </row>
    <row r="744" spans="6:8" s="10" customFormat="1" x14ac:dyDescent="0.25">
      <c r="F744" s="40"/>
      <c r="H744" s="16"/>
    </row>
    <row r="745" spans="6:8" s="10" customFormat="1" x14ac:dyDescent="0.25">
      <c r="F745" s="40"/>
      <c r="H745" s="16"/>
    </row>
    <row r="746" spans="6:8" s="10" customFormat="1" x14ac:dyDescent="0.25">
      <c r="F746" s="40"/>
      <c r="H746" s="16"/>
    </row>
    <row r="747" spans="6:8" s="10" customFormat="1" x14ac:dyDescent="0.25">
      <c r="F747" s="40"/>
      <c r="H747" s="16"/>
    </row>
    <row r="748" spans="6:8" s="10" customFormat="1" x14ac:dyDescent="0.25">
      <c r="F748" s="40"/>
      <c r="H748" s="16"/>
    </row>
    <row r="749" spans="6:8" s="10" customFormat="1" x14ac:dyDescent="0.25">
      <c r="F749" s="40"/>
      <c r="H749" s="16"/>
    </row>
    <row r="750" spans="6:8" s="10" customFormat="1" x14ac:dyDescent="0.25">
      <c r="F750" s="40"/>
      <c r="H750" s="16"/>
    </row>
    <row r="751" spans="6:8" s="10" customFormat="1" x14ac:dyDescent="0.25">
      <c r="F751" s="40"/>
      <c r="H751" s="16"/>
    </row>
    <row r="752" spans="6:8" s="10" customFormat="1" x14ac:dyDescent="0.25">
      <c r="F752" s="40"/>
      <c r="H752" s="16"/>
    </row>
    <row r="753" spans="6:8" s="10" customFormat="1" x14ac:dyDescent="0.25">
      <c r="F753" s="40"/>
      <c r="H753" s="16"/>
    </row>
    <row r="754" spans="6:8" s="10" customFormat="1" x14ac:dyDescent="0.25">
      <c r="F754" s="40"/>
      <c r="H754" s="16"/>
    </row>
    <row r="755" spans="6:8" s="10" customFormat="1" x14ac:dyDescent="0.25">
      <c r="F755" s="40"/>
      <c r="H755" s="16"/>
    </row>
    <row r="756" spans="6:8" s="10" customFormat="1" x14ac:dyDescent="0.25">
      <c r="F756" s="40"/>
      <c r="H756" s="16"/>
    </row>
    <row r="757" spans="6:8" s="10" customFormat="1" x14ac:dyDescent="0.25">
      <c r="F757" s="40"/>
      <c r="H757" s="16"/>
    </row>
    <row r="758" spans="6:8" s="10" customFormat="1" x14ac:dyDescent="0.25">
      <c r="F758" s="40"/>
      <c r="H758" s="16"/>
    </row>
    <row r="759" spans="6:8" s="10" customFormat="1" x14ac:dyDescent="0.25">
      <c r="F759" s="40"/>
      <c r="H759" s="16"/>
    </row>
    <row r="760" spans="6:8" s="10" customFormat="1" x14ac:dyDescent="0.25">
      <c r="F760" s="40"/>
      <c r="H760" s="16"/>
    </row>
    <row r="761" spans="6:8" s="10" customFormat="1" x14ac:dyDescent="0.25">
      <c r="F761" s="40"/>
      <c r="H761" s="16"/>
    </row>
    <row r="762" spans="6:8" s="10" customFormat="1" x14ac:dyDescent="0.25">
      <c r="F762" s="40"/>
      <c r="H762" s="16"/>
    </row>
    <row r="763" spans="6:8" s="10" customFormat="1" x14ac:dyDescent="0.25">
      <c r="F763" s="40"/>
      <c r="H763" s="16"/>
    </row>
    <row r="764" spans="6:8" s="10" customFormat="1" x14ac:dyDescent="0.25">
      <c r="F764" s="40"/>
      <c r="H764" s="16"/>
    </row>
    <row r="765" spans="6:8" s="10" customFormat="1" x14ac:dyDescent="0.25">
      <c r="F765" s="40"/>
      <c r="H765" s="16"/>
    </row>
    <row r="766" spans="6:8" s="10" customFormat="1" x14ac:dyDescent="0.25">
      <c r="F766" s="40"/>
      <c r="H766" s="16"/>
    </row>
    <row r="767" spans="6:8" s="10" customFormat="1" x14ac:dyDescent="0.25">
      <c r="F767" s="40"/>
      <c r="H767" s="16"/>
    </row>
    <row r="768" spans="6:8" s="10" customFormat="1" x14ac:dyDescent="0.25">
      <c r="F768" s="40"/>
      <c r="H768" s="16"/>
    </row>
  </sheetData>
  <sheetProtection algorithmName="SHA-512" hashValue="TlQFeW1il0TSsHD7viOPZbjfdnIqXC0IxICDEkxSDQLnWeIYpyfVeS+xPKhWmCRi3/qr+HSa6nQK6L+SjLo2UQ==" saltValue="cyORpNaq7szcfCegF8u16w==" spinCount="100000" sheet="1" formatCells="0" formatColumns="0" formatRows="0" insertColumns="0" insertRows="0" insertHyperlinks="0" deleteColumns="0" deleteRows="0" sort="0" autoFilter="0" pivotTables="0"/>
  <mergeCells count="37">
    <mergeCell ref="B43:K43"/>
    <mergeCell ref="B44:K44"/>
    <mergeCell ref="B38:K38"/>
    <mergeCell ref="B40:K40"/>
    <mergeCell ref="B41:K41"/>
    <mergeCell ref="B22:U22"/>
    <mergeCell ref="N1:Q1"/>
    <mergeCell ref="S1:T1"/>
    <mergeCell ref="B18:U18"/>
    <mergeCell ref="B20:U20"/>
    <mergeCell ref="B6:B16"/>
    <mergeCell ref="D6:D7"/>
    <mergeCell ref="E6:E7"/>
    <mergeCell ref="N6:N7"/>
    <mergeCell ref="D8:D9"/>
    <mergeCell ref="E8:E9"/>
    <mergeCell ref="N8:N9"/>
    <mergeCell ref="D10:D11"/>
    <mergeCell ref="E10:E11"/>
    <mergeCell ref="N10:N11"/>
    <mergeCell ref="D12:D13"/>
    <mergeCell ref="B36:N36"/>
    <mergeCell ref="N3:U3"/>
    <mergeCell ref="P5:R5"/>
    <mergeCell ref="S5:U5"/>
    <mergeCell ref="B3:K3"/>
    <mergeCell ref="B4:B5"/>
    <mergeCell ref="C4:C5"/>
    <mergeCell ref="D4:F5"/>
    <mergeCell ref="N4:O4"/>
    <mergeCell ref="G5:I5"/>
    <mergeCell ref="J5:L5"/>
    <mergeCell ref="E12:E13"/>
    <mergeCell ref="N12:N13"/>
    <mergeCell ref="D14:D16"/>
    <mergeCell ref="E14:E16"/>
    <mergeCell ref="N14:N16"/>
  </mergeCells>
  <hyperlinks>
    <hyperlink ref="B35" r:id="rId1" xr:uid="{2C355A82-9F6A-42E7-AB50-C1001DB53E8F}"/>
    <hyperlink ref="B39" r:id="rId2" xr:uid="{60D6434D-A3A2-4C3F-BFC3-F85E908F3C26}"/>
    <hyperlink ref="B42" r:id="rId3" xr:uid="{07877E13-D889-4623-BBA2-5575FB198FF5}"/>
    <hyperlink ref="B45" r:id="rId4" xr:uid="{89AEC798-DE7E-4C3E-A150-A8F35D715CFB}"/>
  </hyperlinks>
  <pageMargins left="0.23622047244094491" right="0.23622047244094491" top="0.6692913385826772" bottom="0.35433070866141736" header="0.31496062992125984" footer="7.874015748031496E-2"/>
  <pageSetup paperSize="9" scale="43" orientation="landscape" r:id="rId5"/>
  <headerFooter scaleWithDoc="0">
    <oddHeader>&amp;L&amp;"-,Vet"&amp;14Tarieftabellen zzp-starttarieven Film/AV (culturele) producties - 1 januari 2026</oddHeader>
    <oddFooter>Pagina &amp;P</oddFooter>
  </headerFooter>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D11C-1082-425D-8F6B-F09E6226AFC6}">
  <sheetPr>
    <pageSetUpPr fitToPage="1"/>
  </sheetPr>
  <dimension ref="A1:BX759"/>
  <sheetViews>
    <sheetView zoomScaleNormal="100" workbookViewId="0">
      <selection activeCell="A2" sqref="A2"/>
    </sheetView>
  </sheetViews>
  <sheetFormatPr defaultColWidth="8.85546875" defaultRowHeight="15" x14ac:dyDescent="0.25"/>
  <cols>
    <col min="1" max="1" width="0.7109375" style="10" customWidth="1"/>
    <col min="2" max="2" width="6.5703125" customWidth="1"/>
    <col min="3" max="3" width="10.42578125" customWidth="1"/>
    <col min="4" max="4" width="13" customWidth="1"/>
    <col min="5" max="5" width="2.42578125" customWidth="1"/>
    <col min="6" max="6" width="6.85546875" style="43" customWidth="1"/>
    <col min="7" max="7" width="14.140625" customWidth="1"/>
    <col min="8" max="8" width="14.140625" style="23" customWidth="1"/>
    <col min="9" max="9" width="14.140625" customWidth="1"/>
    <col min="10" max="10" width="18.85546875" customWidth="1"/>
    <col min="11" max="11" width="3.5703125" customWidth="1"/>
    <col min="12" max="12" width="2.42578125" customWidth="1"/>
    <col min="13" max="13" width="6.5703125" customWidth="1"/>
    <col min="14" max="14" width="14.140625" customWidth="1"/>
    <col min="15" max="15" width="12.5703125" customWidth="1"/>
    <col min="16" max="16" width="14.140625" customWidth="1"/>
    <col min="17" max="17" width="18.85546875" customWidth="1"/>
    <col min="18" max="18" width="2.28515625" customWidth="1"/>
    <col min="19" max="20" width="8.5703125" style="10"/>
    <col min="21" max="21" width="15.28515625" style="10" bestFit="1" customWidth="1"/>
    <col min="22" max="22" width="9.28515625" style="10" bestFit="1" customWidth="1"/>
    <col min="23" max="72" width="8.5703125" style="10"/>
  </cols>
  <sheetData>
    <row r="1" spans="1:72" s="91" customFormat="1" ht="31.7" customHeight="1" x14ac:dyDescent="0.25">
      <c r="A1" s="108"/>
      <c r="B1" s="126" t="s">
        <v>77</v>
      </c>
      <c r="C1" s="126"/>
      <c r="D1" s="125"/>
      <c r="E1" s="125"/>
      <c r="F1" s="125"/>
      <c r="G1" s="125"/>
      <c r="H1" s="125"/>
      <c r="I1" s="125"/>
      <c r="J1" s="125"/>
      <c r="K1" s="125"/>
      <c r="L1" s="125"/>
      <c r="M1" s="446" t="s">
        <v>78</v>
      </c>
      <c r="N1" s="446"/>
      <c r="O1" s="446"/>
      <c r="P1" s="446"/>
      <c r="Q1" s="446"/>
      <c r="R1" s="108"/>
      <c r="S1" s="89"/>
      <c r="T1" s="89"/>
      <c r="U1" s="89"/>
      <c r="V1" s="181"/>
      <c r="W1" s="89"/>
      <c r="X1" s="182"/>
      <c r="Y1" s="89"/>
      <c r="Z1" s="89"/>
      <c r="AA1" s="89"/>
      <c r="AB1" s="89"/>
    </row>
    <row r="2" spans="1:72" ht="15.75" thickBot="1" x14ac:dyDescent="0.3">
      <c r="B2" s="11"/>
      <c r="C2" s="10"/>
      <c r="D2" s="10"/>
      <c r="E2" s="10"/>
      <c r="F2" s="40"/>
      <c r="G2" s="10"/>
      <c r="H2" s="16"/>
      <c r="I2" s="10"/>
      <c r="J2" s="10"/>
      <c r="K2" s="10"/>
      <c r="L2" s="10"/>
      <c r="M2" s="10"/>
      <c r="N2" s="10"/>
      <c r="O2" s="10"/>
      <c r="P2" s="10"/>
      <c r="Q2" s="10"/>
      <c r="R2" s="10"/>
    </row>
    <row r="3" spans="1:72" ht="67.5" customHeight="1" thickBot="1" x14ac:dyDescent="0.3">
      <c r="B3" s="365" t="s">
        <v>79</v>
      </c>
      <c r="C3" s="366"/>
      <c r="D3" s="366"/>
      <c r="E3" s="366"/>
      <c r="F3" s="366"/>
      <c r="G3" s="366"/>
      <c r="H3" s="366"/>
      <c r="I3" s="366"/>
      <c r="J3" s="452"/>
      <c r="K3" s="65"/>
      <c r="L3" s="453" t="s">
        <v>80</v>
      </c>
      <c r="M3" s="454"/>
      <c r="N3" s="454"/>
      <c r="O3" s="454"/>
      <c r="P3" s="454"/>
      <c r="Q3" s="455"/>
      <c r="R3" s="10"/>
    </row>
    <row r="4" spans="1:72" s="41" customFormat="1" ht="133.69999999999999" customHeight="1" thickBot="1" x14ac:dyDescent="0.3">
      <c r="A4" s="24"/>
      <c r="B4" s="459"/>
      <c r="C4" s="447" t="s">
        <v>57</v>
      </c>
      <c r="D4" s="400" t="s">
        <v>58</v>
      </c>
      <c r="E4" s="400"/>
      <c r="F4" s="401"/>
      <c r="G4" s="136" t="s">
        <v>81</v>
      </c>
      <c r="H4" s="184" t="s">
        <v>5</v>
      </c>
      <c r="I4" s="183" t="s">
        <v>60</v>
      </c>
      <c r="J4" s="140" t="s">
        <v>82</v>
      </c>
      <c r="K4" s="66"/>
      <c r="L4" s="456" t="s">
        <v>58</v>
      </c>
      <c r="M4" s="457"/>
      <c r="N4" s="183" t="s">
        <v>62</v>
      </c>
      <c r="O4" s="184" t="s">
        <v>5</v>
      </c>
      <c r="P4" s="183" t="s">
        <v>63</v>
      </c>
      <c r="Q4" s="183" t="s">
        <v>83</v>
      </c>
      <c r="R4" s="24"/>
      <c r="S4" s="24"/>
      <c r="T4" s="211"/>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row>
    <row r="5" spans="1:72" s="41" customFormat="1" ht="20.65" customHeight="1" thickBot="1" x14ac:dyDescent="0.3">
      <c r="A5" s="24"/>
      <c r="B5" s="460"/>
      <c r="C5" s="448"/>
      <c r="D5" s="449"/>
      <c r="E5" s="403"/>
      <c r="F5" s="450"/>
      <c r="G5" s="212" t="s">
        <v>84</v>
      </c>
      <c r="H5" s="153"/>
      <c r="I5" s="213" t="s">
        <v>84</v>
      </c>
      <c r="J5" s="160" t="s">
        <v>85</v>
      </c>
      <c r="K5" s="153"/>
      <c r="L5" s="189"/>
      <c r="M5" s="190"/>
      <c r="N5" s="214" t="s">
        <v>84</v>
      </c>
      <c r="O5" s="215"/>
      <c r="P5" s="213" t="s">
        <v>84</v>
      </c>
      <c r="Q5" s="215" t="s">
        <v>85</v>
      </c>
      <c r="R5" s="24"/>
      <c r="S5" s="24"/>
      <c r="T5" s="24"/>
      <c r="U5" s="19"/>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row>
    <row r="6" spans="1:72" ht="25.5" customHeight="1" x14ac:dyDescent="0.25">
      <c r="B6" s="425" t="s">
        <v>8</v>
      </c>
      <c r="C6" s="232" t="s">
        <v>9</v>
      </c>
      <c r="D6" s="451" t="s">
        <v>10</v>
      </c>
      <c r="E6" s="428">
        <v>5</v>
      </c>
      <c r="F6" s="233" t="s">
        <v>11</v>
      </c>
      <c r="G6" s="191">
        <v>33.25</v>
      </c>
      <c r="H6" s="185">
        <f t="shared" ref="H6:H16" si="0">(G6/100)*74.45</f>
        <v>24.754625000000001</v>
      </c>
      <c r="I6" s="187">
        <f t="shared" ref="I6:I16" si="1">G6+H6</f>
        <v>58.004625000000004</v>
      </c>
      <c r="J6" s="186">
        <f>(I6*1.0675)+75/(1686/12)</f>
        <v>62.453745016681495</v>
      </c>
      <c r="K6" s="7"/>
      <c r="L6" s="458">
        <v>5</v>
      </c>
      <c r="M6" s="248" t="s">
        <v>11</v>
      </c>
      <c r="N6" s="191">
        <v>51.68</v>
      </c>
      <c r="O6" s="188">
        <f>(N6/100)*74.45</f>
        <v>38.475760000000001</v>
      </c>
      <c r="P6" s="187">
        <f>N6+O6</f>
        <v>90.155760000000001</v>
      </c>
      <c r="Q6" s="266">
        <f>(P6*1.0675)+75/(1686/12)</f>
        <v>96.775081629181486</v>
      </c>
      <c r="R6" s="10"/>
      <c r="T6" s="12"/>
      <c r="U6" s="12"/>
      <c r="V6" s="12"/>
    </row>
    <row r="7" spans="1:72" ht="25.5" customHeight="1" x14ac:dyDescent="0.25">
      <c r="B7" s="426"/>
      <c r="C7" s="218" t="s">
        <v>12</v>
      </c>
      <c r="D7" s="429"/>
      <c r="E7" s="429"/>
      <c r="F7" s="219" t="s">
        <v>13</v>
      </c>
      <c r="G7" s="149">
        <v>28.8</v>
      </c>
      <c r="H7" s="133">
        <f t="shared" si="0"/>
        <v>21.441600000000005</v>
      </c>
      <c r="I7" s="142">
        <f t="shared" si="1"/>
        <v>50.241600000000005</v>
      </c>
      <c r="J7" s="165">
        <f t="shared" ref="J7:J16" si="2">(I7*1.0675)+75/(1686/12)</f>
        <v>54.166715829181499</v>
      </c>
      <c r="K7" s="7"/>
      <c r="L7" s="431"/>
      <c r="M7" s="245" t="s">
        <v>13</v>
      </c>
      <c r="N7" s="149">
        <v>44.79</v>
      </c>
      <c r="O7" s="135">
        <f t="shared" ref="O7:O16" si="3">(N7/100)*74.45</f>
        <v>33.346154999999996</v>
      </c>
      <c r="P7" s="142">
        <f t="shared" ref="P7:P16" si="4">N7+O7</f>
        <v>78.136155000000002</v>
      </c>
      <c r="Q7" s="267">
        <f t="shared" ref="Q7:Q16" si="5">(P7*1.0675)+75/(1686/12)</f>
        <v>83.944153291681488</v>
      </c>
      <c r="R7" s="10"/>
      <c r="T7" s="12"/>
      <c r="U7" s="12"/>
    </row>
    <row r="8" spans="1:72" ht="25.5" customHeight="1" x14ac:dyDescent="0.25">
      <c r="B8" s="426"/>
      <c r="C8" s="137" t="s">
        <v>14</v>
      </c>
      <c r="D8" s="432" t="s">
        <v>15</v>
      </c>
      <c r="E8" s="434">
        <v>4</v>
      </c>
      <c r="F8" s="145" t="s">
        <v>16</v>
      </c>
      <c r="G8" s="149">
        <v>25.2</v>
      </c>
      <c r="H8" s="133">
        <f t="shared" si="0"/>
        <v>18.761400000000002</v>
      </c>
      <c r="I8" s="142">
        <f t="shared" si="1"/>
        <v>43.961399999999998</v>
      </c>
      <c r="J8" s="165">
        <f t="shared" si="2"/>
        <v>47.462602329181493</v>
      </c>
      <c r="K8" s="7"/>
      <c r="L8" s="436">
        <v>4</v>
      </c>
      <c r="M8" s="151" t="s">
        <v>16</v>
      </c>
      <c r="N8" s="149">
        <v>39.200000000000003</v>
      </c>
      <c r="O8" s="135">
        <f t="shared" si="3"/>
        <v>29.184400000000004</v>
      </c>
      <c r="P8" s="155">
        <f t="shared" si="4"/>
        <v>68.384399999999999</v>
      </c>
      <c r="Q8" s="268">
        <f t="shared" si="5"/>
        <v>73.534154829181489</v>
      </c>
      <c r="R8" s="10"/>
    </row>
    <row r="9" spans="1:72" ht="25.5" customHeight="1" x14ac:dyDescent="0.25">
      <c r="B9" s="426"/>
      <c r="C9" s="137" t="s">
        <v>17</v>
      </c>
      <c r="D9" s="433"/>
      <c r="E9" s="435"/>
      <c r="F9" s="145" t="s">
        <v>18</v>
      </c>
      <c r="G9" s="149">
        <v>22.3</v>
      </c>
      <c r="H9" s="133">
        <f t="shared" si="0"/>
        <v>16.602350000000001</v>
      </c>
      <c r="I9" s="155">
        <f t="shared" si="1"/>
        <v>38.902349999999998</v>
      </c>
      <c r="J9" s="161">
        <f t="shared" si="2"/>
        <v>42.06206645418149</v>
      </c>
      <c r="K9" s="7"/>
      <c r="L9" s="437"/>
      <c r="M9" s="151" t="s">
        <v>18</v>
      </c>
      <c r="N9" s="149">
        <v>34.57</v>
      </c>
      <c r="O9" s="135">
        <f t="shared" si="3"/>
        <v>25.737365</v>
      </c>
      <c r="P9" s="155">
        <f t="shared" si="4"/>
        <v>60.307365000000004</v>
      </c>
      <c r="Q9" s="268">
        <f t="shared" si="5"/>
        <v>64.911919966681495</v>
      </c>
      <c r="R9" s="10"/>
    </row>
    <row r="10" spans="1:72" ht="25.5" customHeight="1" x14ac:dyDescent="0.25">
      <c r="B10" s="426"/>
      <c r="C10" s="138" t="s">
        <v>19</v>
      </c>
      <c r="D10" s="438" t="s">
        <v>20</v>
      </c>
      <c r="E10" s="438">
        <v>3</v>
      </c>
      <c r="F10" s="146" t="s">
        <v>21</v>
      </c>
      <c r="G10" s="149">
        <v>19.97</v>
      </c>
      <c r="H10" s="133">
        <f t="shared" si="0"/>
        <v>14.867665000000001</v>
      </c>
      <c r="I10" s="155">
        <f t="shared" si="1"/>
        <v>34.837665000000001</v>
      </c>
      <c r="J10" s="161">
        <f t="shared" si="2"/>
        <v>37.723015216681496</v>
      </c>
      <c r="K10" s="7"/>
      <c r="L10" s="440">
        <v>3</v>
      </c>
      <c r="M10" s="132" t="s">
        <v>21</v>
      </c>
      <c r="N10" s="149">
        <v>30.65</v>
      </c>
      <c r="O10" s="135">
        <f t="shared" si="3"/>
        <v>22.818925</v>
      </c>
      <c r="P10" s="155">
        <f t="shared" si="4"/>
        <v>53.468924999999999</v>
      </c>
      <c r="Q10" s="268">
        <f t="shared" si="5"/>
        <v>57.61188526668149</v>
      </c>
      <c r="R10" s="10"/>
    </row>
    <row r="11" spans="1:72" ht="25.5" customHeight="1" x14ac:dyDescent="0.25">
      <c r="B11" s="426"/>
      <c r="C11" s="138" t="s">
        <v>22</v>
      </c>
      <c r="D11" s="439"/>
      <c r="E11" s="439"/>
      <c r="F11" s="146" t="s">
        <v>23</v>
      </c>
      <c r="G11" s="149">
        <v>18.100000000000001</v>
      </c>
      <c r="H11" s="133">
        <f t="shared" si="0"/>
        <v>13.475450000000002</v>
      </c>
      <c r="I11" s="142">
        <f t="shared" si="1"/>
        <v>31.575450000000004</v>
      </c>
      <c r="J11" s="165">
        <f t="shared" si="2"/>
        <v>34.240600704181496</v>
      </c>
      <c r="K11" s="7"/>
      <c r="L11" s="441"/>
      <c r="M11" s="132" t="s">
        <v>23</v>
      </c>
      <c r="N11" s="149">
        <v>27.25</v>
      </c>
      <c r="O11" s="135">
        <f t="shared" si="3"/>
        <v>20.287625000000002</v>
      </c>
      <c r="P11" s="142">
        <f t="shared" si="4"/>
        <v>47.537625000000006</v>
      </c>
      <c r="Q11" s="267">
        <f t="shared" si="5"/>
        <v>51.280222516681498</v>
      </c>
      <c r="R11" s="10"/>
    </row>
    <row r="12" spans="1:72" ht="25.5" customHeight="1" x14ac:dyDescent="0.25">
      <c r="B12" s="426"/>
      <c r="C12" s="139" t="s">
        <v>24</v>
      </c>
      <c r="D12" s="442" t="s">
        <v>25</v>
      </c>
      <c r="E12" s="410">
        <v>2</v>
      </c>
      <c r="F12" s="147" t="s">
        <v>26</v>
      </c>
      <c r="G12" s="149">
        <v>16.600000000000001</v>
      </c>
      <c r="H12" s="133">
        <f t="shared" si="0"/>
        <v>12.358700000000001</v>
      </c>
      <c r="I12" s="142">
        <f t="shared" si="1"/>
        <v>28.9587</v>
      </c>
      <c r="J12" s="165">
        <f t="shared" si="2"/>
        <v>31.447220079181491</v>
      </c>
      <c r="K12" s="7"/>
      <c r="L12" s="440">
        <v>2</v>
      </c>
      <c r="M12" s="132" t="s">
        <v>26</v>
      </c>
      <c r="N12" s="149">
        <v>24.24</v>
      </c>
      <c r="O12" s="135">
        <f t="shared" si="3"/>
        <v>18.046679999999999</v>
      </c>
      <c r="P12" s="155">
        <f t="shared" si="4"/>
        <v>42.286679999999997</v>
      </c>
      <c r="Q12" s="268">
        <f t="shared" si="5"/>
        <v>45.674838729181488</v>
      </c>
      <c r="R12" s="10"/>
    </row>
    <row r="13" spans="1:72" ht="25.5" customHeight="1" x14ac:dyDescent="0.25">
      <c r="B13" s="426"/>
      <c r="C13" s="139" t="s">
        <v>27</v>
      </c>
      <c r="D13" s="443"/>
      <c r="E13" s="411"/>
      <c r="F13" s="147" t="s">
        <v>28</v>
      </c>
      <c r="G13" s="149">
        <v>15.41</v>
      </c>
      <c r="H13" s="133">
        <f t="shared" si="0"/>
        <v>11.472745000000002</v>
      </c>
      <c r="I13" s="155">
        <f t="shared" si="1"/>
        <v>26.882745</v>
      </c>
      <c r="J13" s="161">
        <f t="shared" si="2"/>
        <v>29.231138116681493</v>
      </c>
      <c r="K13" s="7"/>
      <c r="L13" s="441"/>
      <c r="M13" s="132" t="s">
        <v>28</v>
      </c>
      <c r="N13" s="149">
        <v>21.53</v>
      </c>
      <c r="O13" s="135">
        <f t="shared" si="3"/>
        <v>16.029085000000002</v>
      </c>
      <c r="P13" s="155">
        <f t="shared" si="4"/>
        <v>37.559085000000003</v>
      </c>
      <c r="Q13" s="268">
        <f t="shared" si="5"/>
        <v>40.628131066681497</v>
      </c>
      <c r="R13" s="10"/>
    </row>
    <row r="14" spans="1:72" ht="25.5" customHeight="1" x14ac:dyDescent="0.25">
      <c r="B14" s="426"/>
      <c r="C14" s="220" t="s">
        <v>29</v>
      </c>
      <c r="D14" s="414" t="s">
        <v>30</v>
      </c>
      <c r="E14" s="414">
        <v>1</v>
      </c>
      <c r="F14" s="221" t="s">
        <v>31</v>
      </c>
      <c r="G14" s="149">
        <v>14.51</v>
      </c>
      <c r="H14" s="133">
        <f t="shared" si="0"/>
        <v>10.802695000000002</v>
      </c>
      <c r="I14" s="142">
        <f t="shared" si="1"/>
        <v>25.312695000000001</v>
      </c>
      <c r="J14" s="165">
        <f t="shared" si="2"/>
        <v>27.555109741681495</v>
      </c>
      <c r="K14" s="7"/>
      <c r="L14" s="417">
        <v>1</v>
      </c>
      <c r="M14" s="246" t="s">
        <v>31</v>
      </c>
      <c r="N14" s="149">
        <v>19.059999999999999</v>
      </c>
      <c r="O14" s="135">
        <f t="shared" si="3"/>
        <v>14.19017</v>
      </c>
      <c r="P14" s="155">
        <f t="shared" si="4"/>
        <v>33.250169999999997</v>
      </c>
      <c r="Q14" s="268">
        <f t="shared" si="5"/>
        <v>36.028364304181494</v>
      </c>
      <c r="R14" s="10"/>
    </row>
    <row r="15" spans="1:72" ht="25.5" customHeight="1" x14ac:dyDescent="0.25">
      <c r="B15" s="426"/>
      <c r="C15" s="220" t="s">
        <v>32</v>
      </c>
      <c r="D15" s="415"/>
      <c r="E15" s="415"/>
      <c r="F15" s="221" t="s">
        <v>33</v>
      </c>
      <c r="G15" s="149">
        <v>14.21</v>
      </c>
      <c r="H15" s="133">
        <f t="shared" si="0"/>
        <v>10.579345</v>
      </c>
      <c r="I15" s="155">
        <f t="shared" si="1"/>
        <v>24.789345000000001</v>
      </c>
      <c r="J15" s="161">
        <f t="shared" si="2"/>
        <v>26.996433616681493</v>
      </c>
      <c r="K15" s="7"/>
      <c r="L15" s="418"/>
      <c r="M15" s="246" t="s">
        <v>33</v>
      </c>
      <c r="N15" s="149">
        <v>16.809999999999999</v>
      </c>
      <c r="O15" s="135">
        <f t="shared" si="3"/>
        <v>12.515045000000001</v>
      </c>
      <c r="P15" s="142">
        <f t="shared" si="4"/>
        <v>29.325044999999999</v>
      </c>
      <c r="Q15" s="267">
        <f t="shared" si="5"/>
        <v>31.838293366681491</v>
      </c>
      <c r="R15" s="10"/>
    </row>
    <row r="16" spans="1:72" ht="25.5" customHeight="1" thickBot="1" x14ac:dyDescent="0.3">
      <c r="B16" s="427"/>
      <c r="C16" s="222" t="s">
        <v>34</v>
      </c>
      <c r="D16" s="416"/>
      <c r="E16" s="416"/>
      <c r="F16" s="223" t="s">
        <v>35</v>
      </c>
      <c r="G16" s="150">
        <v>14.21</v>
      </c>
      <c r="H16" s="141">
        <f t="shared" si="0"/>
        <v>10.579345</v>
      </c>
      <c r="I16" s="144">
        <f t="shared" si="1"/>
        <v>24.789345000000001</v>
      </c>
      <c r="J16" s="166">
        <f t="shared" si="2"/>
        <v>26.996433616681493</v>
      </c>
      <c r="K16" s="7"/>
      <c r="L16" s="419"/>
      <c r="M16" s="247" t="s">
        <v>35</v>
      </c>
      <c r="N16" s="150">
        <v>14.21</v>
      </c>
      <c r="O16" s="143">
        <f t="shared" si="3"/>
        <v>10.579345</v>
      </c>
      <c r="P16" s="156">
        <f t="shared" si="4"/>
        <v>24.789345000000001</v>
      </c>
      <c r="Q16" s="269">
        <f t="shared" si="5"/>
        <v>26.996433616681493</v>
      </c>
      <c r="R16" s="10"/>
    </row>
    <row r="17" spans="1:76" ht="14.45" customHeight="1" x14ac:dyDescent="0.25">
      <c r="B17" s="10"/>
      <c r="C17" s="42"/>
      <c r="D17" s="42"/>
      <c r="E17" s="42"/>
      <c r="F17" s="40"/>
      <c r="G17" s="11"/>
      <c r="H17" s="16"/>
      <c r="I17" s="10"/>
      <c r="J17" s="10"/>
      <c r="K17" s="10"/>
      <c r="L17" s="10"/>
      <c r="M17" s="10"/>
      <c r="N17" s="10"/>
      <c r="O17" s="10"/>
      <c r="P17" s="10"/>
      <c r="Q17" s="10"/>
      <c r="R17" s="10"/>
    </row>
    <row r="18" spans="1:76" ht="90.75" customHeight="1" x14ac:dyDescent="0.25">
      <c r="B18" s="420" t="s">
        <v>86</v>
      </c>
      <c r="C18" s="423"/>
      <c r="D18" s="423"/>
      <c r="E18" s="423"/>
      <c r="F18" s="423"/>
      <c r="G18" s="423"/>
      <c r="H18" s="423"/>
      <c r="I18" s="423"/>
      <c r="J18" s="423"/>
      <c r="K18" s="423"/>
      <c r="L18" s="423"/>
      <c r="M18" s="423"/>
      <c r="N18" s="423"/>
      <c r="O18" s="423"/>
      <c r="P18" s="424"/>
      <c r="Q18" s="424"/>
      <c r="R18" s="10"/>
      <c r="BM18"/>
      <c r="BN18"/>
      <c r="BO18"/>
      <c r="BP18"/>
      <c r="BQ18"/>
      <c r="BR18"/>
      <c r="BS18"/>
      <c r="BT18"/>
    </row>
    <row r="19" spans="1:76" s="10" customFormat="1" ht="14.45" customHeight="1" x14ac:dyDescent="0.25">
      <c r="B19" s="39"/>
      <c r="C19" s="39"/>
      <c r="D19" s="39"/>
      <c r="E19" s="39"/>
      <c r="F19" s="39"/>
      <c r="G19" s="39"/>
      <c r="H19" s="39"/>
      <c r="I19" s="39"/>
      <c r="J19" s="39"/>
      <c r="K19" s="39"/>
      <c r="L19" s="39"/>
      <c r="M19" s="39"/>
      <c r="N19" s="39"/>
      <c r="O19" s="39"/>
      <c r="P19" s="16"/>
      <c r="Q19" s="16"/>
    </row>
    <row r="20" spans="1:76" ht="58.5" customHeight="1" x14ac:dyDescent="0.25">
      <c r="A20" s="14"/>
      <c r="B20" s="420" t="s">
        <v>148</v>
      </c>
      <c r="C20" s="423"/>
      <c r="D20" s="423"/>
      <c r="E20" s="423"/>
      <c r="F20" s="423"/>
      <c r="G20" s="423"/>
      <c r="H20" s="423"/>
      <c r="I20" s="423"/>
      <c r="J20" s="423"/>
      <c r="K20" s="423"/>
      <c r="L20" s="423"/>
      <c r="M20" s="423"/>
      <c r="N20" s="423"/>
      <c r="O20" s="423"/>
      <c r="P20" s="423"/>
      <c r="Q20" s="423"/>
      <c r="R20" s="38"/>
      <c r="S20" s="37"/>
    </row>
    <row r="21" spans="1:76" x14ac:dyDescent="0.25">
      <c r="A21" s="14"/>
      <c r="B21" s="65"/>
      <c r="C21" s="65"/>
      <c r="D21" s="65"/>
      <c r="E21" s="65"/>
      <c r="F21" s="65"/>
      <c r="G21" s="65"/>
      <c r="H21" s="65"/>
      <c r="I21" s="65"/>
      <c r="J21" s="65"/>
      <c r="K21" s="65"/>
      <c r="L21" s="65"/>
      <c r="M21" s="65"/>
      <c r="N21" s="65"/>
      <c r="O21" s="65"/>
      <c r="P21" s="65"/>
      <c r="Q21" s="65"/>
      <c r="R21" s="65"/>
      <c r="S21" s="65"/>
      <c r="T21" s="65"/>
      <c r="U21" s="65"/>
      <c r="V21" s="38"/>
      <c r="W21" s="37"/>
      <c r="BU21" s="10"/>
      <c r="BV21" s="10"/>
      <c r="BW21" s="10"/>
      <c r="BX21" s="10"/>
    </row>
    <row r="22" spans="1:76" ht="35.65" customHeight="1" x14ac:dyDescent="0.25">
      <c r="A22" s="14"/>
      <c r="B22" s="420" t="s">
        <v>66</v>
      </c>
      <c r="C22" s="420"/>
      <c r="D22" s="420"/>
      <c r="E22" s="420"/>
      <c r="F22" s="420"/>
      <c r="G22" s="420"/>
      <c r="H22" s="420"/>
      <c r="I22" s="420"/>
      <c r="J22" s="420"/>
      <c r="K22" s="420"/>
      <c r="L22" s="420"/>
      <c r="M22" s="420"/>
      <c r="N22" s="420"/>
      <c r="O22" s="420"/>
      <c r="P22" s="420"/>
      <c r="Q22" s="420"/>
      <c r="R22" s="65"/>
      <c r="S22" s="65"/>
      <c r="T22" s="65"/>
      <c r="U22" s="65"/>
      <c r="V22" s="38"/>
      <c r="W22" s="37"/>
      <c r="BU22" s="10"/>
      <c r="BV22" s="10"/>
      <c r="BW22" s="10"/>
      <c r="BX22" s="10"/>
    </row>
    <row r="23" spans="1:76" ht="15.75" thickBot="1" x14ac:dyDescent="0.3">
      <c r="B23" s="10"/>
      <c r="C23" s="42"/>
      <c r="D23" s="42"/>
      <c r="E23" s="42"/>
      <c r="F23" s="40"/>
      <c r="G23" s="10"/>
      <c r="H23" s="16"/>
      <c r="I23" s="10"/>
      <c r="J23" s="10"/>
      <c r="K23" s="10"/>
      <c r="L23" s="10"/>
      <c r="M23" s="10"/>
      <c r="N23" s="10"/>
      <c r="O23" s="10"/>
      <c r="P23" s="10"/>
      <c r="Q23" s="10"/>
      <c r="R23" s="10"/>
    </row>
    <row r="24" spans="1:76" ht="15.75" thickBot="1" x14ac:dyDescent="0.3">
      <c r="B24" s="48" t="s">
        <v>67</v>
      </c>
      <c r="C24" s="49"/>
      <c r="D24" s="49"/>
      <c r="E24" s="49"/>
      <c r="F24" s="53"/>
      <c r="G24" s="54"/>
      <c r="H24" s="16"/>
      <c r="I24" s="10"/>
      <c r="J24" s="10"/>
      <c r="K24" s="10"/>
      <c r="L24" s="10"/>
      <c r="M24" s="10"/>
      <c r="N24" s="10"/>
      <c r="O24" s="10"/>
      <c r="P24" s="10"/>
      <c r="Q24" s="10"/>
      <c r="R24" s="10"/>
    </row>
    <row r="25" spans="1:76" x14ac:dyDescent="0.25">
      <c r="B25" s="46" t="s">
        <v>68</v>
      </c>
      <c r="C25" s="47"/>
      <c r="D25" s="47"/>
      <c r="E25" s="47"/>
      <c r="F25" s="55"/>
      <c r="G25" s="50">
        <v>0.15</v>
      </c>
      <c r="H25" s="16"/>
      <c r="I25" s="10"/>
      <c r="J25" s="10"/>
      <c r="K25" s="10"/>
      <c r="L25" s="10"/>
      <c r="M25" s="10"/>
      <c r="N25" s="10"/>
      <c r="O25" s="10"/>
      <c r="P25" s="10"/>
      <c r="Q25" s="10"/>
      <c r="R25" s="10"/>
    </row>
    <row r="26" spans="1:76" x14ac:dyDescent="0.25">
      <c r="B26" s="46" t="s">
        <v>69</v>
      </c>
      <c r="C26" s="47"/>
      <c r="D26" s="47"/>
      <c r="E26" s="47"/>
      <c r="F26" s="55"/>
      <c r="G26" s="50">
        <v>0.25</v>
      </c>
      <c r="H26" s="16"/>
      <c r="I26" s="10"/>
      <c r="J26" s="10"/>
      <c r="K26" s="10"/>
      <c r="L26" s="10"/>
      <c r="M26" s="10"/>
      <c r="N26" s="10"/>
      <c r="O26" s="10"/>
      <c r="P26" s="10"/>
      <c r="Q26" s="10"/>
      <c r="R26" s="10"/>
    </row>
    <row r="27" spans="1:76" x14ac:dyDescent="0.25">
      <c r="B27" s="46" t="s">
        <v>70</v>
      </c>
      <c r="C27" s="47"/>
      <c r="D27" s="47"/>
      <c r="E27" s="47"/>
      <c r="F27" s="55"/>
      <c r="G27" s="50">
        <v>0.08</v>
      </c>
      <c r="H27" s="16"/>
      <c r="I27" s="10"/>
      <c r="J27" s="10"/>
      <c r="K27" s="10"/>
      <c r="L27" s="10"/>
      <c r="M27" s="10"/>
      <c r="N27" s="10"/>
      <c r="O27" s="10"/>
      <c r="P27" s="10"/>
      <c r="Q27" s="10"/>
      <c r="R27" s="10"/>
    </row>
    <row r="28" spans="1:76" x14ac:dyDescent="0.25">
      <c r="B28" s="46" t="s">
        <v>71</v>
      </c>
      <c r="C28" s="47"/>
      <c r="D28" s="47"/>
      <c r="E28" s="47"/>
      <c r="F28" s="55"/>
      <c r="G28" s="51">
        <v>3.4500000000000003E-2</v>
      </c>
      <c r="H28" s="16"/>
      <c r="I28" s="10"/>
      <c r="J28" s="10"/>
      <c r="K28" s="10"/>
      <c r="L28" s="10"/>
      <c r="M28" s="10"/>
      <c r="N28" s="10"/>
      <c r="O28" s="10"/>
      <c r="P28" s="10"/>
      <c r="Q28" s="10"/>
      <c r="R28" s="10"/>
    </row>
    <row r="29" spans="1:76" x14ac:dyDescent="0.25">
      <c r="B29" s="46" t="s">
        <v>72</v>
      </c>
      <c r="C29" s="47"/>
      <c r="D29" s="47"/>
      <c r="E29" s="47"/>
      <c r="F29" s="55"/>
      <c r="G29" s="50">
        <v>0.06</v>
      </c>
      <c r="H29" s="16"/>
      <c r="I29" s="10"/>
      <c r="J29" s="10"/>
      <c r="K29" s="10"/>
      <c r="L29" s="10"/>
      <c r="M29" s="10"/>
      <c r="N29" s="10"/>
      <c r="O29" s="10"/>
      <c r="P29" s="10"/>
      <c r="Q29" s="10"/>
      <c r="R29" s="10"/>
    </row>
    <row r="30" spans="1:76" x14ac:dyDescent="0.25">
      <c r="B30" s="46" t="s">
        <v>73</v>
      </c>
      <c r="C30" s="47"/>
      <c r="D30" s="47"/>
      <c r="E30" s="47"/>
      <c r="F30" s="55"/>
      <c r="G30" s="50">
        <v>7.0000000000000007E-2</v>
      </c>
      <c r="H30" s="16"/>
      <c r="I30" s="10"/>
      <c r="J30" s="10"/>
      <c r="K30" s="10"/>
      <c r="L30" s="10"/>
      <c r="M30" s="10"/>
      <c r="N30" s="10"/>
      <c r="O30" s="10"/>
      <c r="P30" s="10"/>
      <c r="Q30" s="10"/>
      <c r="R30" s="10"/>
    </row>
    <row r="31" spans="1:76" ht="15.75" thickBot="1" x14ac:dyDescent="0.3">
      <c r="B31" s="46" t="s">
        <v>74</v>
      </c>
      <c r="C31" s="47"/>
      <c r="D31" s="47"/>
      <c r="E31" s="47"/>
      <c r="F31" s="55"/>
      <c r="G31" s="50">
        <v>0.1</v>
      </c>
      <c r="H31" s="16"/>
      <c r="I31" s="10"/>
      <c r="J31" s="10"/>
      <c r="K31" s="10"/>
      <c r="L31" s="10"/>
      <c r="M31" s="10"/>
      <c r="N31" s="10"/>
      <c r="O31" s="10"/>
      <c r="P31" s="10"/>
      <c r="Q31" s="10"/>
      <c r="R31" s="10"/>
    </row>
    <row r="32" spans="1:76" ht="15.75" thickBot="1" x14ac:dyDescent="0.3">
      <c r="B32" s="48" t="s">
        <v>75</v>
      </c>
      <c r="C32" s="49"/>
      <c r="D32" s="49"/>
      <c r="E32" s="49"/>
      <c r="F32" s="56"/>
      <c r="G32" s="52">
        <v>0.74450000000000005</v>
      </c>
      <c r="H32" s="16"/>
      <c r="I32" s="10"/>
      <c r="J32" s="10"/>
      <c r="K32" s="10"/>
      <c r="L32" s="10"/>
      <c r="M32" s="10"/>
      <c r="N32" s="10"/>
      <c r="O32" s="10"/>
      <c r="P32" s="10"/>
      <c r="Q32" s="10"/>
      <c r="R32" s="10"/>
    </row>
    <row r="33" spans="1:72" x14ac:dyDescent="0.25">
      <c r="B33" s="10"/>
      <c r="C33" s="42"/>
      <c r="D33" s="42"/>
      <c r="E33" s="42"/>
      <c r="F33" s="40"/>
      <c r="G33" s="10"/>
      <c r="H33" s="16"/>
      <c r="I33" s="10"/>
      <c r="J33" s="10"/>
      <c r="K33" s="10"/>
      <c r="L33" s="10"/>
      <c r="M33" s="10"/>
      <c r="N33" s="10"/>
      <c r="O33" s="10"/>
      <c r="P33" s="10"/>
      <c r="Q33" s="10"/>
      <c r="R33" s="10"/>
    </row>
    <row r="34" spans="1:72" x14ac:dyDescent="0.25">
      <c r="B34" s="11" t="s">
        <v>76</v>
      </c>
      <c r="C34" s="10"/>
      <c r="D34" s="10"/>
      <c r="E34" s="10"/>
      <c r="F34" s="40"/>
      <c r="G34" s="10"/>
      <c r="H34" s="16"/>
      <c r="I34" s="10"/>
      <c r="J34" s="10"/>
      <c r="K34" s="10"/>
      <c r="L34" s="10"/>
      <c r="M34" s="10"/>
      <c r="N34" s="10"/>
      <c r="O34" s="10"/>
      <c r="P34" s="10"/>
      <c r="Q34" s="10"/>
      <c r="R34" s="10"/>
    </row>
    <row r="35" spans="1:72" x14ac:dyDescent="0.25">
      <c r="B35" s="96" t="s">
        <v>40</v>
      </c>
      <c r="C35" s="97"/>
      <c r="D35" s="97"/>
      <c r="E35" s="97"/>
      <c r="F35" s="98"/>
      <c r="G35" s="97"/>
      <c r="H35" s="99"/>
      <c r="I35" s="97"/>
      <c r="J35" s="97"/>
      <c r="K35" s="10"/>
      <c r="L35" s="10"/>
      <c r="M35" s="10"/>
      <c r="N35" s="10"/>
      <c r="O35" s="10"/>
      <c r="P35" s="10"/>
      <c r="Q35" s="10"/>
      <c r="R35" s="10"/>
    </row>
    <row r="36" spans="1:72" x14ac:dyDescent="0.25">
      <c r="B36" s="386" t="s">
        <v>119</v>
      </c>
      <c r="C36" s="386"/>
      <c r="D36" s="386"/>
      <c r="E36" s="386"/>
      <c r="F36" s="386"/>
      <c r="G36" s="386"/>
      <c r="H36" s="386"/>
      <c r="I36" s="386"/>
      <c r="J36" s="386"/>
      <c r="K36" s="386"/>
      <c r="L36" s="386"/>
      <c r="M36" s="386"/>
      <c r="N36" s="386"/>
      <c r="O36" s="10"/>
      <c r="P36" s="10"/>
      <c r="Q36" s="10"/>
      <c r="R36" s="10"/>
    </row>
    <row r="37" spans="1:72" x14ac:dyDescent="0.25">
      <c r="B37" s="97"/>
      <c r="C37" s="97"/>
      <c r="D37" s="97"/>
      <c r="E37" s="97"/>
      <c r="F37" s="98"/>
      <c r="G37" s="97"/>
      <c r="H37" s="99"/>
      <c r="I37" s="97"/>
      <c r="J37" s="97"/>
      <c r="K37" s="10"/>
      <c r="L37" s="10"/>
      <c r="M37" s="10"/>
      <c r="N37" s="10"/>
      <c r="O37" s="10"/>
      <c r="P37" s="10"/>
      <c r="Q37" s="10"/>
      <c r="R37" s="10"/>
    </row>
    <row r="38" spans="1:72" ht="61.35" customHeight="1" x14ac:dyDescent="0.25">
      <c r="A38" s="109"/>
      <c r="B38" s="109"/>
      <c r="C38" s="109"/>
      <c r="D38" s="109"/>
      <c r="E38" s="109"/>
      <c r="F38" s="110"/>
      <c r="G38" s="110"/>
      <c r="H38" s="110"/>
      <c r="I38" s="110"/>
      <c r="J38" s="110"/>
      <c r="K38" s="110"/>
      <c r="L38" s="110"/>
      <c r="M38" s="110"/>
      <c r="N38" s="110"/>
      <c r="O38" s="110"/>
      <c r="P38" s="110"/>
      <c r="Q38" s="108"/>
      <c r="R38" s="109"/>
      <c r="U38"/>
      <c r="AT38"/>
      <c r="AU38"/>
      <c r="AV38"/>
      <c r="AW38"/>
      <c r="AX38"/>
      <c r="AY38"/>
      <c r="AZ38"/>
      <c r="BA38"/>
      <c r="BB38"/>
      <c r="BC38"/>
      <c r="BD38"/>
      <c r="BE38"/>
      <c r="BF38"/>
      <c r="BG38"/>
      <c r="BH38"/>
      <c r="BI38"/>
      <c r="BJ38"/>
      <c r="BK38"/>
      <c r="BL38"/>
      <c r="BM38"/>
      <c r="BN38"/>
      <c r="BO38"/>
      <c r="BP38"/>
      <c r="BQ38"/>
      <c r="BR38"/>
      <c r="BS38"/>
      <c r="BT38"/>
    </row>
    <row r="39" spans="1:72" s="10" customFormat="1" x14ac:dyDescent="0.25">
      <c r="F39" s="40"/>
      <c r="H39" s="16"/>
    </row>
    <row r="40" spans="1:72" s="10" customFormat="1" x14ac:dyDescent="0.25">
      <c r="F40" s="40"/>
      <c r="H40" s="16"/>
    </row>
    <row r="41" spans="1:72" s="10" customFormat="1" x14ac:dyDescent="0.25">
      <c r="F41" s="40"/>
      <c r="H41" s="16"/>
    </row>
    <row r="42" spans="1:72" s="10" customFormat="1" x14ac:dyDescent="0.25">
      <c r="F42" s="40"/>
      <c r="H42" s="16"/>
    </row>
    <row r="43" spans="1:72" s="10" customFormat="1" x14ac:dyDescent="0.25">
      <c r="F43" s="40"/>
      <c r="H43" s="16"/>
    </row>
    <row r="44" spans="1:72" s="10" customFormat="1" x14ac:dyDescent="0.25">
      <c r="F44" s="40"/>
      <c r="H44" s="16"/>
    </row>
    <row r="45" spans="1:72" s="10" customFormat="1" x14ac:dyDescent="0.25">
      <c r="F45" s="40"/>
      <c r="H45" s="16"/>
    </row>
    <row r="46" spans="1:72" s="10" customFormat="1" x14ac:dyDescent="0.25">
      <c r="F46" s="40"/>
      <c r="H46" s="16"/>
    </row>
    <row r="47" spans="1:72" s="10" customFormat="1" x14ac:dyDescent="0.25">
      <c r="F47" s="40"/>
      <c r="H47" s="16"/>
    </row>
    <row r="48" spans="1:72" s="10" customFormat="1" x14ac:dyDescent="0.25">
      <c r="F48" s="40"/>
      <c r="H48" s="16"/>
    </row>
    <row r="49" spans="6:8" s="10" customFormat="1" x14ac:dyDescent="0.25">
      <c r="F49" s="40"/>
      <c r="H49" s="16"/>
    </row>
    <row r="50" spans="6:8" s="10" customFormat="1" x14ac:dyDescent="0.25">
      <c r="F50" s="40"/>
      <c r="H50" s="16"/>
    </row>
    <row r="51" spans="6:8" s="10" customFormat="1" x14ac:dyDescent="0.25">
      <c r="F51" s="40"/>
      <c r="H51" s="16"/>
    </row>
    <row r="52" spans="6:8" s="10" customFormat="1" x14ac:dyDescent="0.25">
      <c r="F52" s="40"/>
      <c r="H52" s="16"/>
    </row>
    <row r="53" spans="6:8" s="10" customFormat="1" x14ac:dyDescent="0.25">
      <c r="F53" s="40"/>
      <c r="H53" s="16"/>
    </row>
    <row r="54" spans="6:8" s="10" customFormat="1" x14ac:dyDescent="0.25">
      <c r="F54" s="40"/>
      <c r="H54" s="16"/>
    </row>
    <row r="55" spans="6:8" s="10" customFormat="1" x14ac:dyDescent="0.25">
      <c r="F55" s="40"/>
      <c r="H55" s="16"/>
    </row>
    <row r="56" spans="6:8" s="10" customFormat="1" x14ac:dyDescent="0.25">
      <c r="F56" s="40"/>
      <c r="H56" s="16"/>
    </row>
    <row r="57" spans="6:8" s="10" customFormat="1" x14ac:dyDescent="0.25">
      <c r="F57" s="40"/>
      <c r="H57" s="16"/>
    </row>
    <row r="58" spans="6:8" s="10" customFormat="1" x14ac:dyDescent="0.25">
      <c r="F58" s="40"/>
      <c r="H58" s="16"/>
    </row>
    <row r="59" spans="6:8" s="10" customFormat="1" x14ac:dyDescent="0.25">
      <c r="F59" s="40"/>
      <c r="H59" s="16"/>
    </row>
    <row r="60" spans="6:8" s="10" customFormat="1" x14ac:dyDescent="0.25">
      <c r="F60" s="40"/>
      <c r="H60" s="16"/>
    </row>
    <row r="61" spans="6:8" s="10" customFormat="1" x14ac:dyDescent="0.25">
      <c r="F61" s="40"/>
      <c r="H61" s="16"/>
    </row>
    <row r="62" spans="6:8" s="10" customFormat="1" x14ac:dyDescent="0.25">
      <c r="F62" s="40"/>
      <c r="H62" s="16"/>
    </row>
    <row r="63" spans="6:8" s="10" customFormat="1" x14ac:dyDescent="0.25">
      <c r="F63" s="40"/>
      <c r="H63" s="16"/>
    </row>
    <row r="64" spans="6:8" s="10" customFormat="1" x14ac:dyDescent="0.25">
      <c r="F64" s="40"/>
      <c r="H64" s="16"/>
    </row>
    <row r="65" spans="6:8" s="10" customFormat="1" x14ac:dyDescent="0.25">
      <c r="F65" s="40"/>
      <c r="H65" s="16"/>
    </row>
    <row r="66" spans="6:8" s="10" customFormat="1" x14ac:dyDescent="0.25">
      <c r="F66" s="40"/>
      <c r="H66" s="16"/>
    </row>
    <row r="67" spans="6:8" s="10" customFormat="1" x14ac:dyDescent="0.25">
      <c r="F67" s="40"/>
      <c r="H67" s="16"/>
    </row>
    <row r="68" spans="6:8" s="10" customFormat="1" x14ac:dyDescent="0.25">
      <c r="F68" s="40"/>
      <c r="H68" s="16"/>
    </row>
    <row r="69" spans="6:8" s="10" customFormat="1" x14ac:dyDescent="0.25">
      <c r="F69" s="40"/>
      <c r="H69" s="16"/>
    </row>
    <row r="70" spans="6:8" s="10" customFormat="1" x14ac:dyDescent="0.25">
      <c r="F70" s="40"/>
      <c r="H70" s="16"/>
    </row>
    <row r="71" spans="6:8" s="10" customFormat="1" x14ac:dyDescent="0.25">
      <c r="F71" s="40"/>
      <c r="H71" s="16"/>
    </row>
    <row r="72" spans="6:8" s="10" customFormat="1" x14ac:dyDescent="0.25">
      <c r="F72" s="40"/>
      <c r="H72" s="16"/>
    </row>
    <row r="73" spans="6:8" s="10" customFormat="1" x14ac:dyDescent="0.25">
      <c r="F73" s="40"/>
      <c r="H73" s="16"/>
    </row>
    <row r="74" spans="6:8" s="10" customFormat="1" x14ac:dyDescent="0.25">
      <c r="F74" s="40"/>
      <c r="H74" s="16"/>
    </row>
    <row r="75" spans="6:8" s="10" customFormat="1" x14ac:dyDescent="0.25">
      <c r="F75" s="40"/>
      <c r="H75" s="16"/>
    </row>
    <row r="76" spans="6:8" s="10" customFormat="1" x14ac:dyDescent="0.25">
      <c r="F76" s="40"/>
      <c r="H76" s="16"/>
    </row>
    <row r="77" spans="6:8" s="10" customFormat="1" x14ac:dyDescent="0.25">
      <c r="F77" s="40"/>
      <c r="H77" s="16"/>
    </row>
    <row r="78" spans="6:8" s="10" customFormat="1" x14ac:dyDescent="0.25">
      <c r="F78" s="40"/>
      <c r="H78" s="16"/>
    </row>
    <row r="79" spans="6:8" s="10" customFormat="1" x14ac:dyDescent="0.25">
      <c r="F79" s="40"/>
      <c r="H79" s="16"/>
    </row>
    <row r="80" spans="6:8" s="10" customFormat="1" x14ac:dyDescent="0.25">
      <c r="F80" s="40"/>
      <c r="H80" s="16"/>
    </row>
    <row r="81" spans="6:8" s="10" customFormat="1" x14ac:dyDescent="0.25">
      <c r="F81" s="40"/>
      <c r="H81" s="16"/>
    </row>
    <row r="82" spans="6:8" s="10" customFormat="1" x14ac:dyDescent="0.25">
      <c r="F82" s="40"/>
      <c r="H82" s="16"/>
    </row>
    <row r="83" spans="6:8" s="10" customFormat="1" x14ac:dyDescent="0.25">
      <c r="F83" s="40"/>
      <c r="H83" s="16"/>
    </row>
    <row r="84" spans="6:8" s="10" customFormat="1" x14ac:dyDescent="0.25">
      <c r="F84" s="40"/>
      <c r="H84" s="16"/>
    </row>
    <row r="85" spans="6:8" s="10" customFormat="1" x14ac:dyDescent="0.25">
      <c r="F85" s="40"/>
      <c r="H85" s="16"/>
    </row>
    <row r="86" spans="6:8" s="10" customFormat="1" x14ac:dyDescent="0.25">
      <c r="F86" s="40"/>
      <c r="H86" s="16"/>
    </row>
    <row r="87" spans="6:8" s="10" customFormat="1" x14ac:dyDescent="0.25">
      <c r="F87" s="40"/>
      <c r="H87" s="16"/>
    </row>
    <row r="88" spans="6:8" s="10" customFormat="1" x14ac:dyDescent="0.25">
      <c r="F88" s="40"/>
      <c r="H88" s="16"/>
    </row>
    <row r="89" spans="6:8" s="10" customFormat="1" x14ac:dyDescent="0.25">
      <c r="F89" s="40"/>
      <c r="H89" s="16"/>
    </row>
    <row r="90" spans="6:8" s="10" customFormat="1" x14ac:dyDescent="0.25">
      <c r="F90" s="40"/>
      <c r="H90" s="16"/>
    </row>
    <row r="91" spans="6:8" s="10" customFormat="1" x14ac:dyDescent="0.25">
      <c r="F91" s="40"/>
      <c r="H91" s="16"/>
    </row>
    <row r="92" spans="6:8" s="10" customFormat="1" x14ac:dyDescent="0.25">
      <c r="F92" s="40"/>
      <c r="H92" s="16"/>
    </row>
    <row r="93" spans="6:8" s="10" customFormat="1" x14ac:dyDescent="0.25">
      <c r="F93" s="40"/>
      <c r="H93" s="16"/>
    </row>
    <row r="94" spans="6:8" s="10" customFormat="1" x14ac:dyDescent="0.25">
      <c r="F94" s="40"/>
      <c r="H94" s="16"/>
    </row>
    <row r="95" spans="6:8" s="10" customFormat="1" x14ac:dyDescent="0.25">
      <c r="F95" s="40"/>
      <c r="H95" s="16"/>
    </row>
    <row r="96" spans="6:8" s="10" customFormat="1" x14ac:dyDescent="0.25">
      <c r="F96" s="40"/>
      <c r="H96" s="16"/>
    </row>
    <row r="97" spans="6:8" s="10" customFormat="1" x14ac:dyDescent="0.25">
      <c r="F97" s="40"/>
      <c r="H97" s="16"/>
    </row>
    <row r="98" spans="6:8" s="10" customFormat="1" x14ac:dyDescent="0.25">
      <c r="F98" s="40"/>
      <c r="H98" s="16"/>
    </row>
    <row r="99" spans="6:8" s="10" customFormat="1" x14ac:dyDescent="0.25">
      <c r="F99" s="40"/>
      <c r="H99" s="16"/>
    </row>
    <row r="100" spans="6:8" s="10" customFormat="1" x14ac:dyDescent="0.25">
      <c r="F100" s="40"/>
      <c r="H100" s="16"/>
    </row>
    <row r="101" spans="6:8" s="10" customFormat="1" x14ac:dyDescent="0.25">
      <c r="F101" s="40"/>
      <c r="H101" s="16"/>
    </row>
    <row r="102" spans="6:8" s="10" customFormat="1" x14ac:dyDescent="0.25">
      <c r="F102" s="40"/>
      <c r="H102" s="16"/>
    </row>
    <row r="103" spans="6:8" s="10" customFormat="1" x14ac:dyDescent="0.25">
      <c r="F103" s="40"/>
      <c r="H103" s="16"/>
    </row>
    <row r="104" spans="6:8" s="10" customFormat="1" x14ac:dyDescent="0.25">
      <c r="F104" s="40"/>
      <c r="H104" s="16"/>
    </row>
    <row r="105" spans="6:8" s="10" customFormat="1" x14ac:dyDescent="0.25">
      <c r="F105" s="40"/>
      <c r="H105" s="16"/>
    </row>
    <row r="106" spans="6:8" s="10" customFormat="1" x14ac:dyDescent="0.25">
      <c r="F106" s="40"/>
      <c r="H106" s="16"/>
    </row>
    <row r="107" spans="6:8" s="10" customFormat="1" x14ac:dyDescent="0.25">
      <c r="F107" s="40"/>
      <c r="H107" s="16"/>
    </row>
    <row r="108" spans="6:8" s="10" customFormat="1" x14ac:dyDescent="0.25">
      <c r="F108" s="40"/>
      <c r="H108" s="16"/>
    </row>
    <row r="109" spans="6:8" s="10" customFormat="1" x14ac:dyDescent="0.25">
      <c r="F109" s="40"/>
      <c r="H109" s="16"/>
    </row>
    <row r="110" spans="6:8" s="10" customFormat="1" x14ac:dyDescent="0.25">
      <c r="F110" s="40"/>
      <c r="H110" s="16"/>
    </row>
    <row r="111" spans="6:8" s="10" customFormat="1" x14ac:dyDescent="0.25">
      <c r="F111" s="40"/>
      <c r="H111" s="16"/>
    </row>
    <row r="112" spans="6:8" s="10" customFormat="1" x14ac:dyDescent="0.25">
      <c r="F112" s="40"/>
      <c r="H112" s="16"/>
    </row>
    <row r="113" spans="6:8" s="10" customFormat="1" x14ac:dyDescent="0.25">
      <c r="F113" s="40"/>
      <c r="H113" s="16"/>
    </row>
    <row r="114" spans="6:8" s="10" customFormat="1" x14ac:dyDescent="0.25">
      <c r="F114" s="40"/>
      <c r="H114" s="16"/>
    </row>
    <row r="115" spans="6:8" s="10" customFormat="1" x14ac:dyDescent="0.25">
      <c r="F115" s="40"/>
      <c r="H115" s="16"/>
    </row>
    <row r="116" spans="6:8" s="10" customFormat="1" x14ac:dyDescent="0.25">
      <c r="F116" s="40"/>
      <c r="H116" s="16"/>
    </row>
    <row r="117" spans="6:8" s="10" customFormat="1" x14ac:dyDescent="0.25">
      <c r="F117" s="40"/>
      <c r="H117" s="16"/>
    </row>
    <row r="118" spans="6:8" s="10" customFormat="1" x14ac:dyDescent="0.25">
      <c r="F118" s="40"/>
      <c r="H118" s="16"/>
    </row>
    <row r="119" spans="6:8" s="10" customFormat="1" x14ac:dyDescent="0.25">
      <c r="F119" s="40"/>
      <c r="H119" s="16"/>
    </row>
    <row r="120" spans="6:8" s="10" customFormat="1" x14ac:dyDescent="0.25">
      <c r="F120" s="40"/>
      <c r="H120" s="16"/>
    </row>
    <row r="121" spans="6:8" s="10" customFormat="1" x14ac:dyDescent="0.25">
      <c r="F121" s="40"/>
      <c r="H121" s="16"/>
    </row>
    <row r="122" spans="6:8" s="10" customFormat="1" x14ac:dyDescent="0.25">
      <c r="F122" s="40"/>
      <c r="H122" s="16"/>
    </row>
    <row r="123" spans="6:8" s="10" customFormat="1" x14ac:dyDescent="0.25">
      <c r="F123" s="40"/>
      <c r="H123" s="16"/>
    </row>
    <row r="124" spans="6:8" s="10" customFormat="1" x14ac:dyDescent="0.25">
      <c r="F124" s="40"/>
      <c r="H124" s="16"/>
    </row>
    <row r="125" spans="6:8" s="10" customFormat="1" x14ac:dyDescent="0.25">
      <c r="F125" s="40"/>
      <c r="H125" s="16"/>
    </row>
    <row r="126" spans="6:8" s="10" customFormat="1" x14ac:dyDescent="0.25">
      <c r="F126" s="40"/>
      <c r="H126" s="16"/>
    </row>
    <row r="127" spans="6:8" s="10" customFormat="1" x14ac:dyDescent="0.25">
      <c r="F127" s="40"/>
      <c r="H127" s="16"/>
    </row>
    <row r="128" spans="6:8" s="10" customFormat="1" x14ac:dyDescent="0.25">
      <c r="F128" s="40"/>
      <c r="H128" s="16"/>
    </row>
    <row r="129" spans="6:8" s="10" customFormat="1" x14ac:dyDescent="0.25">
      <c r="F129" s="40"/>
      <c r="H129" s="16"/>
    </row>
    <row r="130" spans="6:8" s="10" customFormat="1" x14ac:dyDescent="0.25">
      <c r="F130" s="40"/>
      <c r="H130" s="16"/>
    </row>
    <row r="131" spans="6:8" s="10" customFormat="1" x14ac:dyDescent="0.25">
      <c r="F131" s="40"/>
      <c r="H131" s="16"/>
    </row>
    <row r="132" spans="6:8" s="10" customFormat="1" x14ac:dyDescent="0.25">
      <c r="F132" s="40"/>
      <c r="H132" s="16"/>
    </row>
    <row r="133" spans="6:8" s="10" customFormat="1" x14ac:dyDescent="0.25">
      <c r="F133" s="40"/>
      <c r="H133" s="16"/>
    </row>
    <row r="134" spans="6:8" s="10" customFormat="1" x14ac:dyDescent="0.25">
      <c r="F134" s="40"/>
      <c r="H134" s="16"/>
    </row>
    <row r="135" spans="6:8" s="10" customFormat="1" x14ac:dyDescent="0.25">
      <c r="F135" s="40"/>
      <c r="H135" s="16"/>
    </row>
    <row r="136" spans="6:8" s="10" customFormat="1" x14ac:dyDescent="0.25">
      <c r="F136" s="40"/>
      <c r="H136" s="16"/>
    </row>
    <row r="137" spans="6:8" s="10" customFormat="1" x14ac:dyDescent="0.25">
      <c r="F137" s="40"/>
      <c r="H137" s="16"/>
    </row>
    <row r="138" spans="6:8" s="10" customFormat="1" x14ac:dyDescent="0.25">
      <c r="F138" s="40"/>
      <c r="H138" s="16"/>
    </row>
    <row r="139" spans="6:8" s="10" customFormat="1" x14ac:dyDescent="0.25">
      <c r="F139" s="40"/>
      <c r="H139" s="16"/>
    </row>
    <row r="140" spans="6:8" s="10" customFormat="1" x14ac:dyDescent="0.25">
      <c r="F140" s="40"/>
      <c r="H140" s="16"/>
    </row>
    <row r="141" spans="6:8" s="10" customFormat="1" x14ac:dyDescent="0.25">
      <c r="F141" s="40"/>
      <c r="H141" s="16"/>
    </row>
    <row r="142" spans="6:8" s="10" customFormat="1" x14ac:dyDescent="0.25">
      <c r="F142" s="40"/>
      <c r="H142" s="16"/>
    </row>
    <row r="143" spans="6:8" s="10" customFormat="1" x14ac:dyDescent="0.25">
      <c r="F143" s="40"/>
      <c r="H143" s="16"/>
    </row>
    <row r="144" spans="6:8" s="10" customFormat="1" x14ac:dyDescent="0.25">
      <c r="F144" s="40"/>
      <c r="H144" s="16"/>
    </row>
    <row r="145" spans="6:8" s="10" customFormat="1" x14ac:dyDescent="0.25">
      <c r="F145" s="40"/>
      <c r="H145" s="16"/>
    </row>
    <row r="146" spans="6:8" s="10" customFormat="1" x14ac:dyDescent="0.25">
      <c r="F146" s="40"/>
      <c r="H146" s="16"/>
    </row>
    <row r="147" spans="6:8" s="10" customFormat="1" x14ac:dyDescent="0.25">
      <c r="F147" s="40"/>
      <c r="H147" s="16"/>
    </row>
    <row r="148" spans="6:8" s="10" customFormat="1" x14ac:dyDescent="0.25">
      <c r="F148" s="40"/>
      <c r="H148" s="16"/>
    </row>
    <row r="149" spans="6:8" s="10" customFormat="1" x14ac:dyDescent="0.25">
      <c r="F149" s="40"/>
      <c r="H149" s="16"/>
    </row>
    <row r="150" spans="6:8" s="10" customFormat="1" x14ac:dyDescent="0.25">
      <c r="F150" s="40"/>
      <c r="H150" s="16"/>
    </row>
    <row r="151" spans="6:8" s="10" customFormat="1" x14ac:dyDescent="0.25">
      <c r="F151" s="40"/>
      <c r="H151" s="16"/>
    </row>
    <row r="152" spans="6:8" s="10" customFormat="1" x14ac:dyDescent="0.25">
      <c r="F152" s="40"/>
      <c r="H152" s="16"/>
    </row>
    <row r="153" spans="6:8" s="10" customFormat="1" x14ac:dyDescent="0.25">
      <c r="F153" s="40"/>
      <c r="H153" s="16"/>
    </row>
    <row r="154" spans="6:8" s="10" customFormat="1" x14ac:dyDescent="0.25">
      <c r="F154" s="40"/>
      <c r="H154" s="16"/>
    </row>
    <row r="155" spans="6:8" s="10" customFormat="1" x14ac:dyDescent="0.25">
      <c r="F155" s="40"/>
      <c r="H155" s="16"/>
    </row>
    <row r="156" spans="6:8" s="10" customFormat="1" x14ac:dyDescent="0.25">
      <c r="F156" s="40"/>
      <c r="H156" s="16"/>
    </row>
    <row r="157" spans="6:8" s="10" customFormat="1" x14ac:dyDescent="0.25">
      <c r="F157" s="40"/>
      <c r="H157" s="16"/>
    </row>
    <row r="158" spans="6:8" s="10" customFormat="1" x14ac:dyDescent="0.25">
      <c r="F158" s="40"/>
      <c r="H158" s="16"/>
    </row>
    <row r="159" spans="6:8" s="10" customFormat="1" x14ac:dyDescent="0.25">
      <c r="F159" s="40"/>
      <c r="H159" s="16"/>
    </row>
    <row r="160" spans="6:8" s="10" customFormat="1" x14ac:dyDescent="0.25">
      <c r="F160" s="40"/>
      <c r="H160" s="16"/>
    </row>
    <row r="161" spans="6:8" s="10" customFormat="1" x14ac:dyDescent="0.25">
      <c r="F161" s="40"/>
      <c r="H161" s="16"/>
    </row>
    <row r="162" spans="6:8" s="10" customFormat="1" x14ac:dyDescent="0.25">
      <c r="F162" s="40"/>
      <c r="H162" s="16"/>
    </row>
    <row r="163" spans="6:8" s="10" customFormat="1" x14ac:dyDescent="0.25">
      <c r="F163" s="40"/>
      <c r="H163" s="16"/>
    </row>
    <row r="164" spans="6:8" s="10" customFormat="1" x14ac:dyDescent="0.25">
      <c r="F164" s="40"/>
      <c r="H164" s="16"/>
    </row>
    <row r="165" spans="6:8" s="10" customFormat="1" x14ac:dyDescent="0.25">
      <c r="F165" s="40"/>
      <c r="H165" s="16"/>
    </row>
    <row r="166" spans="6:8" s="10" customFormat="1" x14ac:dyDescent="0.25">
      <c r="F166" s="40"/>
      <c r="H166" s="16"/>
    </row>
    <row r="167" spans="6:8" s="10" customFormat="1" x14ac:dyDescent="0.25">
      <c r="F167" s="40"/>
      <c r="H167" s="16"/>
    </row>
    <row r="168" spans="6:8" s="10" customFormat="1" x14ac:dyDescent="0.25">
      <c r="F168" s="40"/>
      <c r="H168" s="16"/>
    </row>
    <row r="169" spans="6:8" s="10" customFormat="1" x14ac:dyDescent="0.25">
      <c r="F169" s="40"/>
      <c r="H169" s="16"/>
    </row>
    <row r="170" spans="6:8" s="10" customFormat="1" x14ac:dyDescent="0.25">
      <c r="F170" s="40"/>
      <c r="H170" s="16"/>
    </row>
    <row r="171" spans="6:8" s="10" customFormat="1" x14ac:dyDescent="0.25">
      <c r="F171" s="40"/>
      <c r="H171" s="16"/>
    </row>
    <row r="172" spans="6:8" s="10" customFormat="1" x14ac:dyDescent="0.25">
      <c r="F172" s="40"/>
      <c r="H172" s="16"/>
    </row>
    <row r="173" spans="6:8" s="10" customFormat="1" x14ac:dyDescent="0.25">
      <c r="F173" s="40"/>
      <c r="H173" s="16"/>
    </row>
    <row r="174" spans="6:8" s="10" customFormat="1" x14ac:dyDescent="0.25">
      <c r="F174" s="40"/>
      <c r="H174" s="16"/>
    </row>
    <row r="175" spans="6:8" s="10" customFormat="1" x14ac:dyDescent="0.25">
      <c r="F175" s="40"/>
      <c r="H175" s="16"/>
    </row>
    <row r="176" spans="6:8" s="10" customFormat="1" x14ac:dyDescent="0.25">
      <c r="F176" s="40"/>
      <c r="H176" s="16"/>
    </row>
    <row r="177" spans="6:8" s="10" customFormat="1" x14ac:dyDescent="0.25">
      <c r="F177" s="40"/>
      <c r="H177" s="16"/>
    </row>
    <row r="178" spans="6:8" s="10" customFormat="1" x14ac:dyDescent="0.25">
      <c r="F178" s="40"/>
      <c r="H178" s="16"/>
    </row>
    <row r="179" spans="6:8" s="10" customFormat="1" x14ac:dyDescent="0.25">
      <c r="F179" s="40"/>
      <c r="H179" s="16"/>
    </row>
    <row r="180" spans="6:8" s="10" customFormat="1" x14ac:dyDescent="0.25">
      <c r="F180" s="40"/>
      <c r="H180" s="16"/>
    </row>
    <row r="181" spans="6:8" s="10" customFormat="1" x14ac:dyDescent="0.25">
      <c r="F181" s="40"/>
      <c r="H181" s="16"/>
    </row>
    <row r="182" spans="6:8" s="10" customFormat="1" x14ac:dyDescent="0.25">
      <c r="F182" s="40"/>
      <c r="H182" s="16"/>
    </row>
    <row r="183" spans="6:8" s="10" customFormat="1" x14ac:dyDescent="0.25">
      <c r="F183" s="40"/>
      <c r="H183" s="16"/>
    </row>
    <row r="184" spans="6:8" s="10" customFormat="1" x14ac:dyDescent="0.25">
      <c r="F184" s="40"/>
      <c r="H184" s="16"/>
    </row>
    <row r="185" spans="6:8" s="10" customFormat="1" x14ac:dyDescent="0.25">
      <c r="F185" s="40"/>
      <c r="H185" s="16"/>
    </row>
    <row r="186" spans="6:8" s="10" customFormat="1" x14ac:dyDescent="0.25">
      <c r="F186" s="40"/>
      <c r="H186" s="16"/>
    </row>
    <row r="187" spans="6:8" s="10" customFormat="1" x14ac:dyDescent="0.25">
      <c r="F187" s="40"/>
      <c r="H187" s="16"/>
    </row>
    <row r="188" spans="6:8" s="10" customFormat="1" x14ac:dyDescent="0.25">
      <c r="F188" s="40"/>
      <c r="H188" s="16"/>
    </row>
    <row r="189" spans="6:8" s="10" customFormat="1" x14ac:dyDescent="0.25">
      <c r="F189" s="40"/>
      <c r="H189" s="16"/>
    </row>
    <row r="190" spans="6:8" s="10" customFormat="1" x14ac:dyDescent="0.25">
      <c r="F190" s="40"/>
      <c r="H190" s="16"/>
    </row>
    <row r="191" spans="6:8" s="10" customFormat="1" x14ac:dyDescent="0.25">
      <c r="F191" s="40"/>
      <c r="H191" s="16"/>
    </row>
    <row r="192" spans="6:8" s="10" customFormat="1" x14ac:dyDescent="0.25">
      <c r="F192" s="40"/>
      <c r="H192" s="16"/>
    </row>
    <row r="193" spans="6:8" s="10" customFormat="1" x14ac:dyDescent="0.25">
      <c r="F193" s="40"/>
      <c r="H193" s="16"/>
    </row>
    <row r="194" spans="6:8" s="10" customFormat="1" x14ac:dyDescent="0.25">
      <c r="F194" s="40"/>
      <c r="H194" s="16"/>
    </row>
    <row r="195" spans="6:8" s="10" customFormat="1" x14ac:dyDescent="0.25">
      <c r="F195" s="40"/>
      <c r="H195" s="16"/>
    </row>
    <row r="196" spans="6:8" s="10" customFormat="1" x14ac:dyDescent="0.25">
      <c r="F196" s="40"/>
      <c r="H196" s="16"/>
    </row>
    <row r="197" spans="6:8" s="10" customFormat="1" x14ac:dyDescent="0.25">
      <c r="F197" s="40"/>
      <c r="H197" s="16"/>
    </row>
    <row r="198" spans="6:8" s="10" customFormat="1" x14ac:dyDescent="0.25">
      <c r="F198" s="40"/>
      <c r="H198" s="16"/>
    </row>
    <row r="199" spans="6:8" s="10" customFormat="1" x14ac:dyDescent="0.25">
      <c r="F199" s="40"/>
      <c r="H199" s="16"/>
    </row>
    <row r="200" spans="6:8" s="10" customFormat="1" x14ac:dyDescent="0.25">
      <c r="F200" s="40"/>
      <c r="H200" s="16"/>
    </row>
    <row r="201" spans="6:8" s="10" customFormat="1" x14ac:dyDescent="0.25">
      <c r="F201" s="40"/>
      <c r="H201" s="16"/>
    </row>
    <row r="202" spans="6:8" s="10" customFormat="1" x14ac:dyDescent="0.25">
      <c r="F202" s="40"/>
      <c r="H202" s="16"/>
    </row>
    <row r="203" spans="6:8" s="10" customFormat="1" x14ac:dyDescent="0.25">
      <c r="F203" s="40"/>
      <c r="H203" s="16"/>
    </row>
    <row r="204" spans="6:8" s="10" customFormat="1" x14ac:dyDescent="0.25">
      <c r="F204" s="40"/>
      <c r="H204" s="16"/>
    </row>
    <row r="205" spans="6:8" s="10" customFormat="1" x14ac:dyDescent="0.25">
      <c r="F205" s="40"/>
      <c r="H205" s="16"/>
    </row>
    <row r="206" spans="6:8" s="10" customFormat="1" x14ac:dyDescent="0.25">
      <c r="F206" s="40"/>
      <c r="H206" s="16"/>
    </row>
    <row r="207" spans="6:8" s="10" customFormat="1" x14ac:dyDescent="0.25">
      <c r="F207" s="40"/>
      <c r="H207" s="16"/>
    </row>
    <row r="208" spans="6:8" s="10" customFormat="1" x14ac:dyDescent="0.25">
      <c r="F208" s="40"/>
      <c r="H208" s="16"/>
    </row>
    <row r="209" spans="6:8" s="10" customFormat="1" x14ac:dyDescent="0.25">
      <c r="F209" s="40"/>
      <c r="H209" s="16"/>
    </row>
    <row r="210" spans="6:8" s="10" customFormat="1" x14ac:dyDescent="0.25">
      <c r="F210" s="40"/>
      <c r="H210" s="16"/>
    </row>
    <row r="211" spans="6:8" s="10" customFormat="1" x14ac:dyDescent="0.25">
      <c r="F211" s="40"/>
      <c r="H211" s="16"/>
    </row>
    <row r="212" spans="6:8" s="10" customFormat="1" x14ac:dyDescent="0.25">
      <c r="F212" s="40"/>
      <c r="H212" s="16"/>
    </row>
    <row r="213" spans="6:8" s="10" customFormat="1" x14ac:dyDescent="0.25">
      <c r="F213" s="40"/>
      <c r="H213" s="16"/>
    </row>
    <row r="214" spans="6:8" s="10" customFormat="1" x14ac:dyDescent="0.25">
      <c r="F214" s="40"/>
      <c r="H214" s="16"/>
    </row>
    <row r="215" spans="6:8" s="10" customFormat="1" x14ac:dyDescent="0.25">
      <c r="F215" s="40"/>
      <c r="H215" s="16"/>
    </row>
    <row r="216" spans="6:8" s="10" customFormat="1" x14ac:dyDescent="0.25">
      <c r="F216" s="40"/>
      <c r="H216" s="16"/>
    </row>
    <row r="217" spans="6:8" s="10" customFormat="1" x14ac:dyDescent="0.25">
      <c r="F217" s="40"/>
      <c r="H217" s="16"/>
    </row>
    <row r="218" spans="6:8" s="10" customFormat="1" x14ac:dyDescent="0.25">
      <c r="F218" s="40"/>
      <c r="H218" s="16"/>
    </row>
    <row r="219" spans="6:8" s="10" customFormat="1" x14ac:dyDescent="0.25">
      <c r="F219" s="40"/>
      <c r="H219" s="16"/>
    </row>
    <row r="220" spans="6:8" s="10" customFormat="1" x14ac:dyDescent="0.25">
      <c r="F220" s="40"/>
      <c r="H220" s="16"/>
    </row>
    <row r="221" spans="6:8" s="10" customFormat="1" x14ac:dyDescent="0.25">
      <c r="F221" s="40"/>
      <c r="H221" s="16"/>
    </row>
    <row r="222" spans="6:8" s="10" customFormat="1" x14ac:dyDescent="0.25">
      <c r="F222" s="40"/>
      <c r="H222" s="16"/>
    </row>
    <row r="223" spans="6:8" s="10" customFormat="1" x14ac:dyDescent="0.25">
      <c r="F223" s="40"/>
      <c r="H223" s="16"/>
    </row>
    <row r="224" spans="6:8" s="10" customFormat="1" x14ac:dyDescent="0.25">
      <c r="F224" s="40"/>
      <c r="H224" s="16"/>
    </row>
    <row r="225" spans="6:8" s="10" customFormat="1" x14ac:dyDescent="0.25">
      <c r="F225" s="40"/>
      <c r="H225" s="16"/>
    </row>
    <row r="226" spans="6:8" s="10" customFormat="1" x14ac:dyDescent="0.25">
      <c r="F226" s="40"/>
      <c r="H226" s="16"/>
    </row>
    <row r="227" spans="6:8" s="10" customFormat="1" x14ac:dyDescent="0.25">
      <c r="F227" s="40"/>
      <c r="H227" s="16"/>
    </row>
    <row r="228" spans="6:8" s="10" customFormat="1" x14ac:dyDescent="0.25">
      <c r="F228" s="40"/>
      <c r="H228" s="16"/>
    </row>
    <row r="229" spans="6:8" s="10" customFormat="1" x14ac:dyDescent="0.25">
      <c r="F229" s="40"/>
      <c r="H229" s="16"/>
    </row>
    <row r="230" spans="6:8" s="10" customFormat="1" x14ac:dyDescent="0.25">
      <c r="F230" s="40"/>
      <c r="H230" s="16"/>
    </row>
    <row r="231" spans="6:8" s="10" customFormat="1" x14ac:dyDescent="0.25">
      <c r="F231" s="40"/>
      <c r="H231" s="16"/>
    </row>
    <row r="232" spans="6:8" s="10" customFormat="1" x14ac:dyDescent="0.25">
      <c r="F232" s="40"/>
      <c r="H232" s="16"/>
    </row>
    <row r="233" spans="6:8" s="10" customFormat="1" x14ac:dyDescent="0.25">
      <c r="F233" s="40"/>
      <c r="H233" s="16"/>
    </row>
    <row r="234" spans="6:8" s="10" customFormat="1" x14ac:dyDescent="0.25">
      <c r="F234" s="40"/>
      <c r="H234" s="16"/>
    </row>
    <row r="235" spans="6:8" s="10" customFormat="1" x14ac:dyDescent="0.25">
      <c r="F235" s="40"/>
      <c r="H235" s="16"/>
    </row>
    <row r="236" spans="6:8" s="10" customFormat="1" x14ac:dyDescent="0.25">
      <c r="F236" s="40"/>
      <c r="H236" s="16"/>
    </row>
    <row r="237" spans="6:8" s="10" customFormat="1" x14ac:dyDescent="0.25">
      <c r="F237" s="40"/>
      <c r="H237" s="16"/>
    </row>
    <row r="238" spans="6:8" s="10" customFormat="1" x14ac:dyDescent="0.25">
      <c r="F238" s="40"/>
      <c r="H238" s="16"/>
    </row>
    <row r="239" spans="6:8" s="10" customFormat="1" x14ac:dyDescent="0.25">
      <c r="F239" s="40"/>
      <c r="H239" s="16"/>
    </row>
    <row r="240" spans="6:8" s="10" customFormat="1" x14ac:dyDescent="0.25">
      <c r="F240" s="40"/>
      <c r="H240" s="16"/>
    </row>
    <row r="241" spans="6:8" s="10" customFormat="1" x14ac:dyDescent="0.25">
      <c r="F241" s="40"/>
      <c r="H241" s="16"/>
    </row>
    <row r="242" spans="6:8" s="10" customFormat="1" x14ac:dyDescent="0.25">
      <c r="F242" s="40"/>
      <c r="H242" s="16"/>
    </row>
    <row r="243" spans="6:8" s="10" customFormat="1" x14ac:dyDescent="0.25">
      <c r="F243" s="40"/>
      <c r="H243" s="16"/>
    </row>
    <row r="244" spans="6:8" s="10" customFormat="1" x14ac:dyDescent="0.25">
      <c r="F244" s="40"/>
      <c r="H244" s="16"/>
    </row>
    <row r="245" spans="6:8" s="10" customFormat="1" x14ac:dyDescent="0.25">
      <c r="F245" s="40"/>
      <c r="H245" s="16"/>
    </row>
    <row r="246" spans="6:8" s="10" customFormat="1" x14ac:dyDescent="0.25">
      <c r="F246" s="40"/>
      <c r="H246" s="16"/>
    </row>
    <row r="247" spans="6:8" s="10" customFormat="1" x14ac:dyDescent="0.25">
      <c r="F247" s="40"/>
      <c r="H247" s="16"/>
    </row>
    <row r="248" spans="6:8" s="10" customFormat="1" x14ac:dyDescent="0.25">
      <c r="F248" s="40"/>
      <c r="H248" s="16"/>
    </row>
    <row r="249" spans="6:8" s="10" customFormat="1" x14ac:dyDescent="0.25">
      <c r="F249" s="40"/>
      <c r="H249" s="16"/>
    </row>
    <row r="250" spans="6:8" s="10" customFormat="1" x14ac:dyDescent="0.25">
      <c r="F250" s="40"/>
      <c r="H250" s="16"/>
    </row>
    <row r="251" spans="6:8" s="10" customFormat="1" x14ac:dyDescent="0.25">
      <c r="F251" s="40"/>
      <c r="H251" s="16"/>
    </row>
    <row r="252" spans="6:8" s="10" customFormat="1" x14ac:dyDescent="0.25">
      <c r="F252" s="40"/>
      <c r="H252" s="16"/>
    </row>
    <row r="253" spans="6:8" s="10" customFormat="1" x14ac:dyDescent="0.25">
      <c r="F253" s="40"/>
      <c r="H253" s="16"/>
    </row>
    <row r="254" spans="6:8" s="10" customFormat="1" x14ac:dyDescent="0.25">
      <c r="F254" s="40"/>
      <c r="H254" s="16"/>
    </row>
    <row r="255" spans="6:8" s="10" customFormat="1" x14ac:dyDescent="0.25">
      <c r="F255" s="40"/>
      <c r="H255" s="16"/>
    </row>
    <row r="256" spans="6:8" s="10" customFormat="1" x14ac:dyDescent="0.25">
      <c r="F256" s="40"/>
      <c r="H256" s="16"/>
    </row>
    <row r="257" spans="6:8" s="10" customFormat="1" x14ac:dyDescent="0.25">
      <c r="F257" s="40"/>
      <c r="H257" s="16"/>
    </row>
    <row r="258" spans="6:8" s="10" customFormat="1" x14ac:dyDescent="0.25">
      <c r="F258" s="40"/>
      <c r="H258" s="16"/>
    </row>
    <row r="259" spans="6:8" s="10" customFormat="1" x14ac:dyDescent="0.25">
      <c r="F259" s="40"/>
      <c r="H259" s="16"/>
    </row>
    <row r="260" spans="6:8" s="10" customFormat="1" x14ac:dyDescent="0.25">
      <c r="F260" s="40"/>
      <c r="H260" s="16"/>
    </row>
    <row r="261" spans="6:8" s="10" customFormat="1" x14ac:dyDescent="0.25">
      <c r="F261" s="40"/>
      <c r="H261" s="16"/>
    </row>
    <row r="262" spans="6:8" s="10" customFormat="1" x14ac:dyDescent="0.25">
      <c r="F262" s="40"/>
      <c r="H262" s="16"/>
    </row>
    <row r="263" spans="6:8" s="10" customFormat="1" x14ac:dyDescent="0.25">
      <c r="F263" s="40"/>
      <c r="H263" s="16"/>
    </row>
    <row r="264" spans="6:8" s="10" customFormat="1" x14ac:dyDescent="0.25">
      <c r="F264" s="40"/>
      <c r="H264" s="16"/>
    </row>
    <row r="265" spans="6:8" s="10" customFormat="1" x14ac:dyDescent="0.25">
      <c r="F265" s="40"/>
      <c r="H265" s="16"/>
    </row>
    <row r="266" spans="6:8" s="10" customFormat="1" x14ac:dyDescent="0.25">
      <c r="F266" s="40"/>
      <c r="H266" s="16"/>
    </row>
    <row r="267" spans="6:8" s="10" customFormat="1" x14ac:dyDescent="0.25">
      <c r="F267" s="40"/>
      <c r="H267" s="16"/>
    </row>
    <row r="268" spans="6:8" s="10" customFormat="1" x14ac:dyDescent="0.25">
      <c r="F268" s="40"/>
      <c r="H268" s="16"/>
    </row>
    <row r="269" spans="6:8" s="10" customFormat="1" x14ac:dyDescent="0.25">
      <c r="F269" s="40"/>
      <c r="H269" s="16"/>
    </row>
    <row r="270" spans="6:8" s="10" customFormat="1" x14ac:dyDescent="0.25">
      <c r="F270" s="40"/>
      <c r="H270" s="16"/>
    </row>
    <row r="271" spans="6:8" s="10" customFormat="1" x14ac:dyDescent="0.25">
      <c r="F271" s="40"/>
      <c r="H271" s="16"/>
    </row>
    <row r="272" spans="6:8" s="10" customFormat="1" x14ac:dyDescent="0.25">
      <c r="F272" s="40"/>
      <c r="H272" s="16"/>
    </row>
    <row r="273" spans="6:8" s="10" customFormat="1" x14ac:dyDescent="0.25">
      <c r="F273" s="40"/>
      <c r="H273" s="16"/>
    </row>
    <row r="274" spans="6:8" s="10" customFormat="1" x14ac:dyDescent="0.25">
      <c r="F274" s="40"/>
      <c r="H274" s="16"/>
    </row>
    <row r="275" spans="6:8" s="10" customFormat="1" x14ac:dyDescent="0.25">
      <c r="F275" s="40"/>
      <c r="H275" s="16"/>
    </row>
    <row r="276" spans="6:8" s="10" customFormat="1" x14ac:dyDescent="0.25">
      <c r="F276" s="40"/>
      <c r="H276" s="16"/>
    </row>
    <row r="277" spans="6:8" s="10" customFormat="1" x14ac:dyDescent="0.25">
      <c r="F277" s="40"/>
      <c r="H277" s="16"/>
    </row>
    <row r="278" spans="6:8" s="10" customFormat="1" x14ac:dyDescent="0.25">
      <c r="F278" s="40"/>
      <c r="H278" s="16"/>
    </row>
    <row r="279" spans="6:8" s="10" customFormat="1" x14ac:dyDescent="0.25">
      <c r="F279" s="40"/>
      <c r="H279" s="16"/>
    </row>
    <row r="280" spans="6:8" s="10" customFormat="1" x14ac:dyDescent="0.25">
      <c r="F280" s="40"/>
      <c r="H280" s="16"/>
    </row>
    <row r="281" spans="6:8" s="10" customFormat="1" x14ac:dyDescent="0.25">
      <c r="F281" s="40"/>
      <c r="H281" s="16"/>
    </row>
    <row r="282" spans="6:8" s="10" customFormat="1" x14ac:dyDescent="0.25">
      <c r="F282" s="40"/>
      <c r="H282" s="16"/>
    </row>
    <row r="283" spans="6:8" s="10" customFormat="1" x14ac:dyDescent="0.25">
      <c r="F283" s="40"/>
      <c r="H283" s="16"/>
    </row>
    <row r="284" spans="6:8" s="10" customFormat="1" x14ac:dyDescent="0.25">
      <c r="F284" s="40"/>
      <c r="H284" s="16"/>
    </row>
    <row r="285" spans="6:8" s="10" customFormat="1" x14ac:dyDescent="0.25">
      <c r="F285" s="40"/>
      <c r="H285" s="16"/>
    </row>
    <row r="286" spans="6:8" s="10" customFormat="1" x14ac:dyDescent="0.25">
      <c r="F286" s="40"/>
      <c r="H286" s="16"/>
    </row>
    <row r="287" spans="6:8" s="10" customFormat="1" x14ac:dyDescent="0.25">
      <c r="F287" s="40"/>
      <c r="H287" s="16"/>
    </row>
    <row r="288" spans="6:8" s="10" customFormat="1" x14ac:dyDescent="0.25">
      <c r="F288" s="40"/>
      <c r="H288" s="16"/>
    </row>
    <row r="289" spans="6:8" s="10" customFormat="1" x14ac:dyDescent="0.25">
      <c r="F289" s="40"/>
      <c r="H289" s="16"/>
    </row>
    <row r="290" spans="6:8" s="10" customFormat="1" x14ac:dyDescent="0.25">
      <c r="F290" s="40"/>
      <c r="H290" s="16"/>
    </row>
    <row r="291" spans="6:8" s="10" customFormat="1" x14ac:dyDescent="0.25">
      <c r="F291" s="40"/>
      <c r="H291" s="16"/>
    </row>
    <row r="292" spans="6:8" s="10" customFormat="1" x14ac:dyDescent="0.25">
      <c r="F292" s="40"/>
      <c r="H292" s="16"/>
    </row>
    <row r="293" spans="6:8" s="10" customFormat="1" x14ac:dyDescent="0.25">
      <c r="F293" s="40"/>
      <c r="H293" s="16"/>
    </row>
    <row r="294" spans="6:8" s="10" customFormat="1" x14ac:dyDescent="0.25">
      <c r="F294" s="40"/>
      <c r="H294" s="16"/>
    </row>
    <row r="295" spans="6:8" s="10" customFormat="1" x14ac:dyDescent="0.25">
      <c r="F295" s="40"/>
      <c r="H295" s="16"/>
    </row>
    <row r="296" spans="6:8" s="10" customFormat="1" x14ac:dyDescent="0.25">
      <c r="F296" s="40"/>
      <c r="H296" s="16"/>
    </row>
    <row r="297" spans="6:8" s="10" customFormat="1" x14ac:dyDescent="0.25">
      <c r="F297" s="40"/>
      <c r="H297" s="16"/>
    </row>
    <row r="298" spans="6:8" s="10" customFormat="1" x14ac:dyDescent="0.25">
      <c r="F298" s="40"/>
      <c r="H298" s="16"/>
    </row>
    <row r="299" spans="6:8" s="10" customFormat="1" x14ac:dyDescent="0.25">
      <c r="F299" s="40"/>
      <c r="H299" s="16"/>
    </row>
    <row r="300" spans="6:8" s="10" customFormat="1" x14ac:dyDescent="0.25">
      <c r="F300" s="40"/>
      <c r="H300" s="16"/>
    </row>
    <row r="301" spans="6:8" s="10" customFormat="1" x14ac:dyDescent="0.25">
      <c r="F301" s="40"/>
      <c r="H301" s="16"/>
    </row>
    <row r="302" spans="6:8" s="10" customFormat="1" x14ac:dyDescent="0.25">
      <c r="F302" s="40"/>
      <c r="H302" s="16"/>
    </row>
    <row r="303" spans="6:8" s="10" customFormat="1" x14ac:dyDescent="0.25">
      <c r="F303" s="40"/>
      <c r="H303" s="16"/>
    </row>
    <row r="304" spans="6:8" s="10" customFormat="1" x14ac:dyDescent="0.25">
      <c r="F304" s="40"/>
      <c r="H304" s="16"/>
    </row>
    <row r="305" spans="6:8" s="10" customFormat="1" x14ac:dyDescent="0.25">
      <c r="F305" s="40"/>
      <c r="H305" s="16"/>
    </row>
    <row r="306" spans="6:8" s="10" customFormat="1" x14ac:dyDescent="0.25">
      <c r="F306" s="40"/>
      <c r="H306" s="16"/>
    </row>
    <row r="307" spans="6:8" s="10" customFormat="1" x14ac:dyDescent="0.25">
      <c r="F307" s="40"/>
      <c r="H307" s="16"/>
    </row>
    <row r="308" spans="6:8" s="10" customFormat="1" x14ac:dyDescent="0.25">
      <c r="F308" s="40"/>
      <c r="H308" s="16"/>
    </row>
    <row r="309" spans="6:8" s="10" customFormat="1" x14ac:dyDescent="0.25">
      <c r="F309" s="40"/>
      <c r="H309" s="16"/>
    </row>
    <row r="310" spans="6:8" s="10" customFormat="1" x14ac:dyDescent="0.25">
      <c r="F310" s="40"/>
      <c r="H310" s="16"/>
    </row>
    <row r="311" spans="6:8" s="10" customFormat="1" x14ac:dyDescent="0.25">
      <c r="F311" s="40"/>
      <c r="H311" s="16"/>
    </row>
    <row r="312" spans="6:8" s="10" customFormat="1" x14ac:dyDescent="0.25">
      <c r="F312" s="40"/>
      <c r="H312" s="16"/>
    </row>
    <row r="313" spans="6:8" s="10" customFormat="1" x14ac:dyDescent="0.25">
      <c r="F313" s="40"/>
      <c r="H313" s="16"/>
    </row>
    <row r="314" spans="6:8" s="10" customFormat="1" x14ac:dyDescent="0.25">
      <c r="F314" s="40"/>
      <c r="H314" s="16"/>
    </row>
    <row r="315" spans="6:8" s="10" customFormat="1" x14ac:dyDescent="0.25">
      <c r="F315" s="40"/>
      <c r="H315" s="16"/>
    </row>
    <row r="316" spans="6:8" s="10" customFormat="1" x14ac:dyDescent="0.25">
      <c r="F316" s="40"/>
      <c r="H316" s="16"/>
    </row>
    <row r="317" spans="6:8" s="10" customFormat="1" x14ac:dyDescent="0.25">
      <c r="F317" s="40"/>
      <c r="H317" s="16"/>
    </row>
    <row r="318" spans="6:8" s="10" customFormat="1" x14ac:dyDescent="0.25">
      <c r="F318" s="40"/>
      <c r="H318" s="16"/>
    </row>
    <row r="319" spans="6:8" s="10" customFormat="1" x14ac:dyDescent="0.25">
      <c r="F319" s="40"/>
      <c r="H319" s="16"/>
    </row>
    <row r="320" spans="6:8" s="10" customFormat="1" x14ac:dyDescent="0.25">
      <c r="F320" s="40"/>
      <c r="H320" s="16"/>
    </row>
    <row r="321" spans="6:8" s="10" customFormat="1" x14ac:dyDescent="0.25">
      <c r="F321" s="40"/>
      <c r="H321" s="16"/>
    </row>
    <row r="322" spans="6:8" s="10" customFormat="1" x14ac:dyDescent="0.25">
      <c r="F322" s="40"/>
      <c r="H322" s="16"/>
    </row>
    <row r="323" spans="6:8" s="10" customFormat="1" x14ac:dyDescent="0.25">
      <c r="F323" s="40"/>
      <c r="H323" s="16"/>
    </row>
    <row r="324" spans="6:8" s="10" customFormat="1" x14ac:dyDescent="0.25">
      <c r="F324" s="40"/>
      <c r="H324" s="16"/>
    </row>
    <row r="325" spans="6:8" s="10" customFormat="1" x14ac:dyDescent="0.25">
      <c r="F325" s="40"/>
      <c r="H325" s="16"/>
    </row>
    <row r="326" spans="6:8" s="10" customFormat="1" x14ac:dyDescent="0.25">
      <c r="F326" s="40"/>
      <c r="H326" s="16"/>
    </row>
    <row r="327" spans="6:8" s="10" customFormat="1" x14ac:dyDescent="0.25">
      <c r="F327" s="40"/>
      <c r="H327" s="16"/>
    </row>
    <row r="328" spans="6:8" s="10" customFormat="1" x14ac:dyDescent="0.25">
      <c r="F328" s="40"/>
      <c r="H328" s="16"/>
    </row>
    <row r="329" spans="6:8" s="10" customFormat="1" x14ac:dyDescent="0.25">
      <c r="F329" s="40"/>
      <c r="H329" s="16"/>
    </row>
    <row r="330" spans="6:8" s="10" customFormat="1" x14ac:dyDescent="0.25">
      <c r="F330" s="40"/>
      <c r="H330" s="16"/>
    </row>
    <row r="331" spans="6:8" s="10" customFormat="1" x14ac:dyDescent="0.25">
      <c r="F331" s="40"/>
      <c r="H331" s="16"/>
    </row>
    <row r="332" spans="6:8" s="10" customFormat="1" x14ac:dyDescent="0.25">
      <c r="F332" s="40"/>
      <c r="H332" s="16"/>
    </row>
    <row r="333" spans="6:8" s="10" customFormat="1" x14ac:dyDescent="0.25">
      <c r="F333" s="40"/>
      <c r="H333" s="16"/>
    </row>
    <row r="334" spans="6:8" s="10" customFormat="1" x14ac:dyDescent="0.25">
      <c r="F334" s="40"/>
      <c r="H334" s="16"/>
    </row>
    <row r="335" spans="6:8" s="10" customFormat="1" x14ac:dyDescent="0.25">
      <c r="F335" s="40"/>
      <c r="H335" s="16"/>
    </row>
    <row r="336" spans="6:8" s="10" customFormat="1" x14ac:dyDescent="0.25">
      <c r="F336" s="40"/>
      <c r="H336" s="16"/>
    </row>
    <row r="337" spans="6:8" s="10" customFormat="1" x14ac:dyDescent="0.25">
      <c r="F337" s="40"/>
      <c r="H337" s="16"/>
    </row>
    <row r="338" spans="6:8" s="10" customFormat="1" x14ac:dyDescent="0.25">
      <c r="F338" s="40"/>
      <c r="H338" s="16"/>
    </row>
    <row r="339" spans="6:8" s="10" customFormat="1" x14ac:dyDescent="0.25">
      <c r="F339" s="40"/>
      <c r="H339" s="16"/>
    </row>
    <row r="340" spans="6:8" s="10" customFormat="1" x14ac:dyDescent="0.25">
      <c r="F340" s="40"/>
      <c r="H340" s="16"/>
    </row>
    <row r="341" spans="6:8" s="10" customFormat="1" x14ac:dyDescent="0.25">
      <c r="F341" s="40"/>
      <c r="H341" s="16"/>
    </row>
    <row r="342" spans="6:8" s="10" customFormat="1" x14ac:dyDescent="0.25">
      <c r="F342" s="40"/>
      <c r="H342" s="16"/>
    </row>
    <row r="343" spans="6:8" s="10" customFormat="1" x14ac:dyDescent="0.25">
      <c r="F343" s="40"/>
      <c r="H343" s="16"/>
    </row>
    <row r="344" spans="6:8" s="10" customFormat="1" x14ac:dyDescent="0.25">
      <c r="F344" s="40"/>
      <c r="H344" s="16"/>
    </row>
    <row r="345" spans="6:8" s="10" customFormat="1" x14ac:dyDescent="0.25">
      <c r="F345" s="40"/>
      <c r="H345" s="16"/>
    </row>
    <row r="346" spans="6:8" s="10" customFormat="1" x14ac:dyDescent="0.25">
      <c r="F346" s="40"/>
      <c r="H346" s="16"/>
    </row>
    <row r="347" spans="6:8" s="10" customFormat="1" x14ac:dyDescent="0.25">
      <c r="F347" s="40"/>
      <c r="H347" s="16"/>
    </row>
    <row r="348" spans="6:8" s="10" customFormat="1" x14ac:dyDescent="0.25">
      <c r="F348" s="40"/>
      <c r="H348" s="16"/>
    </row>
    <row r="349" spans="6:8" s="10" customFormat="1" x14ac:dyDescent="0.25">
      <c r="F349" s="40"/>
      <c r="H349" s="16"/>
    </row>
    <row r="350" spans="6:8" s="10" customFormat="1" x14ac:dyDescent="0.25">
      <c r="F350" s="40"/>
      <c r="H350" s="16"/>
    </row>
    <row r="351" spans="6:8" s="10" customFormat="1" x14ac:dyDescent="0.25">
      <c r="F351" s="40"/>
      <c r="H351" s="16"/>
    </row>
    <row r="352" spans="6:8" s="10" customFormat="1" x14ac:dyDescent="0.25">
      <c r="F352" s="40"/>
      <c r="H352" s="16"/>
    </row>
    <row r="353" spans="6:8" s="10" customFormat="1" x14ac:dyDescent="0.25">
      <c r="F353" s="40"/>
      <c r="H353" s="16"/>
    </row>
    <row r="354" spans="6:8" s="10" customFormat="1" x14ac:dyDescent="0.25">
      <c r="F354" s="40"/>
      <c r="H354" s="16"/>
    </row>
    <row r="355" spans="6:8" s="10" customFormat="1" x14ac:dyDescent="0.25">
      <c r="F355" s="40"/>
      <c r="H355" s="16"/>
    </row>
    <row r="356" spans="6:8" s="10" customFormat="1" x14ac:dyDescent="0.25">
      <c r="F356" s="40"/>
      <c r="H356" s="16"/>
    </row>
    <row r="357" spans="6:8" s="10" customFormat="1" x14ac:dyDescent="0.25">
      <c r="F357" s="40"/>
      <c r="H357" s="16"/>
    </row>
    <row r="358" spans="6:8" s="10" customFormat="1" x14ac:dyDescent="0.25">
      <c r="F358" s="40"/>
      <c r="H358" s="16"/>
    </row>
    <row r="359" spans="6:8" s="10" customFormat="1" x14ac:dyDescent="0.25">
      <c r="F359" s="40"/>
      <c r="H359" s="16"/>
    </row>
    <row r="360" spans="6:8" s="10" customFormat="1" x14ac:dyDescent="0.25">
      <c r="F360" s="40"/>
      <c r="H360" s="16"/>
    </row>
    <row r="361" spans="6:8" s="10" customFormat="1" x14ac:dyDescent="0.25">
      <c r="F361" s="40"/>
      <c r="H361" s="16"/>
    </row>
    <row r="362" spans="6:8" s="10" customFormat="1" x14ac:dyDescent="0.25">
      <c r="F362" s="40"/>
      <c r="H362" s="16"/>
    </row>
    <row r="363" spans="6:8" s="10" customFormat="1" x14ac:dyDescent="0.25">
      <c r="F363" s="40"/>
      <c r="H363" s="16"/>
    </row>
    <row r="364" spans="6:8" s="10" customFormat="1" x14ac:dyDescent="0.25">
      <c r="F364" s="40"/>
      <c r="H364" s="16"/>
    </row>
    <row r="365" spans="6:8" s="10" customFormat="1" x14ac:dyDescent="0.25">
      <c r="F365" s="40"/>
      <c r="H365" s="16"/>
    </row>
    <row r="366" spans="6:8" s="10" customFormat="1" x14ac:dyDescent="0.25">
      <c r="F366" s="40"/>
      <c r="H366" s="16"/>
    </row>
    <row r="367" spans="6:8" s="10" customFormat="1" x14ac:dyDescent="0.25">
      <c r="F367" s="40"/>
      <c r="H367" s="16"/>
    </row>
    <row r="368" spans="6:8" s="10" customFormat="1" x14ac:dyDescent="0.25">
      <c r="F368" s="40"/>
      <c r="H368" s="16"/>
    </row>
    <row r="369" spans="6:8" s="10" customFormat="1" x14ac:dyDescent="0.25">
      <c r="F369" s="40"/>
      <c r="H369" s="16"/>
    </row>
    <row r="370" spans="6:8" s="10" customFormat="1" x14ac:dyDescent="0.25">
      <c r="F370" s="40"/>
      <c r="H370" s="16"/>
    </row>
    <row r="371" spans="6:8" s="10" customFormat="1" x14ac:dyDescent="0.25">
      <c r="F371" s="40"/>
      <c r="H371" s="16"/>
    </row>
    <row r="372" spans="6:8" s="10" customFormat="1" x14ac:dyDescent="0.25">
      <c r="F372" s="40"/>
      <c r="H372" s="16"/>
    </row>
    <row r="373" spans="6:8" s="10" customFormat="1" x14ac:dyDescent="0.25">
      <c r="F373" s="40"/>
      <c r="H373" s="16"/>
    </row>
    <row r="374" spans="6:8" s="10" customFormat="1" x14ac:dyDescent="0.25">
      <c r="F374" s="40"/>
      <c r="H374" s="16"/>
    </row>
    <row r="375" spans="6:8" s="10" customFormat="1" x14ac:dyDescent="0.25">
      <c r="F375" s="40"/>
      <c r="H375" s="16"/>
    </row>
    <row r="376" spans="6:8" s="10" customFormat="1" x14ac:dyDescent="0.25">
      <c r="F376" s="40"/>
      <c r="H376" s="16"/>
    </row>
    <row r="377" spans="6:8" s="10" customFormat="1" x14ac:dyDescent="0.25">
      <c r="F377" s="40"/>
      <c r="H377" s="16"/>
    </row>
    <row r="378" spans="6:8" s="10" customFormat="1" x14ac:dyDescent="0.25">
      <c r="F378" s="40"/>
      <c r="H378" s="16"/>
    </row>
    <row r="379" spans="6:8" s="10" customFormat="1" x14ac:dyDescent="0.25">
      <c r="F379" s="40"/>
      <c r="H379" s="16"/>
    </row>
    <row r="380" spans="6:8" s="10" customFormat="1" x14ac:dyDescent="0.25">
      <c r="F380" s="40"/>
      <c r="H380" s="16"/>
    </row>
    <row r="381" spans="6:8" s="10" customFormat="1" x14ac:dyDescent="0.25">
      <c r="F381" s="40"/>
      <c r="H381" s="16"/>
    </row>
    <row r="382" spans="6:8" s="10" customFormat="1" x14ac:dyDescent="0.25">
      <c r="F382" s="40"/>
      <c r="H382" s="16"/>
    </row>
    <row r="383" spans="6:8" s="10" customFormat="1" x14ac:dyDescent="0.25">
      <c r="F383" s="40"/>
      <c r="H383" s="16"/>
    </row>
    <row r="384" spans="6:8" s="10" customFormat="1" x14ac:dyDescent="0.25">
      <c r="F384" s="40"/>
      <c r="H384" s="16"/>
    </row>
    <row r="385" spans="6:8" s="10" customFormat="1" x14ac:dyDescent="0.25">
      <c r="F385" s="40"/>
      <c r="H385" s="16"/>
    </row>
    <row r="386" spans="6:8" s="10" customFormat="1" x14ac:dyDescent="0.25">
      <c r="F386" s="40"/>
      <c r="H386" s="16"/>
    </row>
    <row r="387" spans="6:8" s="10" customFormat="1" x14ac:dyDescent="0.25">
      <c r="F387" s="40"/>
      <c r="H387" s="16"/>
    </row>
    <row r="388" spans="6:8" s="10" customFormat="1" x14ac:dyDescent="0.25">
      <c r="F388" s="40"/>
      <c r="H388" s="16"/>
    </row>
    <row r="389" spans="6:8" s="10" customFormat="1" x14ac:dyDescent="0.25">
      <c r="F389" s="40"/>
      <c r="H389" s="16"/>
    </row>
    <row r="390" spans="6:8" s="10" customFormat="1" x14ac:dyDescent="0.25">
      <c r="F390" s="40"/>
      <c r="H390" s="16"/>
    </row>
    <row r="391" spans="6:8" s="10" customFormat="1" x14ac:dyDescent="0.25">
      <c r="F391" s="40"/>
      <c r="H391" s="16"/>
    </row>
    <row r="392" spans="6:8" s="10" customFormat="1" x14ac:dyDescent="0.25">
      <c r="F392" s="40"/>
      <c r="H392" s="16"/>
    </row>
    <row r="393" spans="6:8" s="10" customFormat="1" x14ac:dyDescent="0.25">
      <c r="F393" s="40"/>
      <c r="H393" s="16"/>
    </row>
    <row r="394" spans="6:8" s="10" customFormat="1" x14ac:dyDescent="0.25">
      <c r="F394" s="40"/>
      <c r="H394" s="16"/>
    </row>
    <row r="395" spans="6:8" s="10" customFormat="1" x14ac:dyDescent="0.25">
      <c r="F395" s="40"/>
      <c r="H395" s="16"/>
    </row>
    <row r="396" spans="6:8" s="10" customFormat="1" x14ac:dyDescent="0.25">
      <c r="F396" s="40"/>
      <c r="H396" s="16"/>
    </row>
    <row r="397" spans="6:8" s="10" customFormat="1" x14ac:dyDescent="0.25">
      <c r="F397" s="40"/>
      <c r="H397" s="16"/>
    </row>
    <row r="398" spans="6:8" s="10" customFormat="1" x14ac:dyDescent="0.25">
      <c r="F398" s="40"/>
      <c r="H398" s="16"/>
    </row>
    <row r="399" spans="6:8" s="10" customFormat="1" x14ac:dyDescent="0.25">
      <c r="F399" s="40"/>
      <c r="H399" s="16"/>
    </row>
    <row r="400" spans="6:8" s="10" customFormat="1" x14ac:dyDescent="0.25">
      <c r="F400" s="40"/>
      <c r="H400" s="16"/>
    </row>
    <row r="401" spans="6:8" s="10" customFormat="1" x14ac:dyDescent="0.25">
      <c r="F401" s="40"/>
      <c r="H401" s="16"/>
    </row>
    <row r="402" spans="6:8" s="10" customFormat="1" x14ac:dyDescent="0.25">
      <c r="F402" s="40"/>
      <c r="H402" s="16"/>
    </row>
    <row r="403" spans="6:8" s="10" customFormat="1" x14ac:dyDescent="0.25">
      <c r="F403" s="40"/>
      <c r="H403" s="16"/>
    </row>
    <row r="404" spans="6:8" s="10" customFormat="1" x14ac:dyDescent="0.25">
      <c r="F404" s="40"/>
      <c r="H404" s="16"/>
    </row>
    <row r="405" spans="6:8" s="10" customFormat="1" x14ac:dyDescent="0.25">
      <c r="F405" s="40"/>
      <c r="H405" s="16"/>
    </row>
    <row r="406" spans="6:8" s="10" customFormat="1" x14ac:dyDescent="0.25">
      <c r="F406" s="40"/>
      <c r="H406" s="16"/>
    </row>
    <row r="407" spans="6:8" s="10" customFormat="1" x14ac:dyDescent="0.25">
      <c r="F407" s="40"/>
      <c r="H407" s="16"/>
    </row>
    <row r="408" spans="6:8" s="10" customFormat="1" x14ac:dyDescent="0.25">
      <c r="F408" s="40"/>
      <c r="H408" s="16"/>
    </row>
    <row r="409" spans="6:8" s="10" customFormat="1" x14ac:dyDescent="0.25">
      <c r="F409" s="40"/>
      <c r="H409" s="16"/>
    </row>
    <row r="410" spans="6:8" s="10" customFormat="1" x14ac:dyDescent="0.25">
      <c r="F410" s="40"/>
      <c r="H410" s="16"/>
    </row>
    <row r="411" spans="6:8" s="10" customFormat="1" x14ac:dyDescent="0.25">
      <c r="F411" s="40"/>
      <c r="H411" s="16"/>
    </row>
    <row r="412" spans="6:8" s="10" customFormat="1" x14ac:dyDescent="0.25">
      <c r="F412" s="40"/>
      <c r="H412" s="16"/>
    </row>
    <row r="413" spans="6:8" s="10" customFormat="1" x14ac:dyDescent="0.25">
      <c r="F413" s="40"/>
      <c r="H413" s="16"/>
    </row>
    <row r="414" spans="6:8" s="10" customFormat="1" x14ac:dyDescent="0.25">
      <c r="F414" s="40"/>
      <c r="H414" s="16"/>
    </row>
    <row r="415" spans="6:8" s="10" customFormat="1" x14ac:dyDescent="0.25">
      <c r="F415" s="40"/>
      <c r="H415" s="16"/>
    </row>
    <row r="416" spans="6:8" s="10" customFormat="1" x14ac:dyDescent="0.25">
      <c r="F416" s="40"/>
      <c r="H416" s="16"/>
    </row>
    <row r="417" spans="6:8" s="10" customFormat="1" x14ac:dyDescent="0.25">
      <c r="F417" s="40"/>
      <c r="H417" s="16"/>
    </row>
    <row r="418" spans="6:8" s="10" customFormat="1" x14ac:dyDescent="0.25">
      <c r="F418" s="40"/>
      <c r="H418" s="16"/>
    </row>
    <row r="419" spans="6:8" s="10" customFormat="1" x14ac:dyDescent="0.25">
      <c r="F419" s="40"/>
      <c r="H419" s="16"/>
    </row>
    <row r="420" spans="6:8" s="10" customFormat="1" x14ac:dyDescent="0.25">
      <c r="F420" s="40"/>
      <c r="H420" s="16"/>
    </row>
    <row r="421" spans="6:8" s="10" customFormat="1" x14ac:dyDescent="0.25">
      <c r="F421" s="40"/>
      <c r="H421" s="16"/>
    </row>
    <row r="422" spans="6:8" s="10" customFormat="1" x14ac:dyDescent="0.25">
      <c r="F422" s="40"/>
      <c r="H422" s="16"/>
    </row>
    <row r="423" spans="6:8" s="10" customFormat="1" x14ac:dyDescent="0.25">
      <c r="F423" s="40"/>
      <c r="H423" s="16"/>
    </row>
    <row r="424" spans="6:8" s="10" customFormat="1" x14ac:dyDescent="0.25">
      <c r="F424" s="40"/>
      <c r="H424" s="16"/>
    </row>
    <row r="425" spans="6:8" s="10" customFormat="1" x14ac:dyDescent="0.25">
      <c r="F425" s="40"/>
      <c r="H425" s="16"/>
    </row>
    <row r="426" spans="6:8" s="10" customFormat="1" x14ac:dyDescent="0.25">
      <c r="F426" s="40"/>
      <c r="H426" s="16"/>
    </row>
    <row r="427" spans="6:8" s="10" customFormat="1" x14ac:dyDescent="0.25">
      <c r="F427" s="40"/>
      <c r="H427" s="16"/>
    </row>
    <row r="428" spans="6:8" s="10" customFormat="1" x14ac:dyDescent="0.25">
      <c r="F428" s="40"/>
      <c r="H428" s="16"/>
    </row>
    <row r="429" spans="6:8" s="10" customFormat="1" x14ac:dyDescent="0.25">
      <c r="F429" s="40"/>
      <c r="H429" s="16"/>
    </row>
    <row r="430" spans="6:8" s="10" customFormat="1" x14ac:dyDescent="0.25">
      <c r="F430" s="40"/>
      <c r="H430" s="16"/>
    </row>
    <row r="431" spans="6:8" s="10" customFormat="1" x14ac:dyDescent="0.25">
      <c r="F431" s="40"/>
      <c r="H431" s="16"/>
    </row>
    <row r="432" spans="6:8" s="10" customFormat="1" x14ac:dyDescent="0.25">
      <c r="F432" s="40"/>
      <c r="H432" s="16"/>
    </row>
    <row r="433" spans="6:8" s="10" customFormat="1" x14ac:dyDescent="0.25">
      <c r="F433" s="40"/>
      <c r="H433" s="16"/>
    </row>
    <row r="434" spans="6:8" s="10" customFormat="1" x14ac:dyDescent="0.25">
      <c r="F434" s="40"/>
      <c r="H434" s="16"/>
    </row>
    <row r="435" spans="6:8" s="10" customFormat="1" x14ac:dyDescent="0.25">
      <c r="F435" s="40"/>
      <c r="H435" s="16"/>
    </row>
    <row r="436" spans="6:8" s="10" customFormat="1" x14ac:dyDescent="0.25">
      <c r="F436" s="40"/>
      <c r="H436" s="16"/>
    </row>
    <row r="437" spans="6:8" s="10" customFormat="1" x14ac:dyDescent="0.25">
      <c r="F437" s="40"/>
      <c r="H437" s="16"/>
    </row>
    <row r="438" spans="6:8" s="10" customFormat="1" x14ac:dyDescent="0.25">
      <c r="F438" s="40"/>
      <c r="H438" s="16"/>
    </row>
    <row r="439" spans="6:8" s="10" customFormat="1" x14ac:dyDescent="0.25">
      <c r="F439" s="40"/>
      <c r="H439" s="16"/>
    </row>
    <row r="440" spans="6:8" s="10" customFormat="1" x14ac:dyDescent="0.25">
      <c r="F440" s="40"/>
      <c r="H440" s="16"/>
    </row>
    <row r="441" spans="6:8" s="10" customFormat="1" x14ac:dyDescent="0.25">
      <c r="F441" s="40"/>
      <c r="H441" s="16"/>
    </row>
    <row r="442" spans="6:8" s="10" customFormat="1" x14ac:dyDescent="0.25">
      <c r="F442" s="40"/>
      <c r="H442" s="16"/>
    </row>
    <row r="443" spans="6:8" s="10" customFormat="1" x14ac:dyDescent="0.25">
      <c r="F443" s="40"/>
      <c r="H443" s="16"/>
    </row>
    <row r="444" spans="6:8" s="10" customFormat="1" x14ac:dyDescent="0.25">
      <c r="F444" s="40"/>
      <c r="H444" s="16"/>
    </row>
    <row r="445" spans="6:8" s="10" customFormat="1" x14ac:dyDescent="0.25">
      <c r="F445" s="40"/>
      <c r="H445" s="16"/>
    </row>
    <row r="446" spans="6:8" s="10" customFormat="1" x14ac:dyDescent="0.25">
      <c r="F446" s="40"/>
      <c r="H446" s="16"/>
    </row>
    <row r="447" spans="6:8" s="10" customFormat="1" x14ac:dyDescent="0.25">
      <c r="F447" s="40"/>
      <c r="H447" s="16"/>
    </row>
    <row r="448" spans="6:8" s="10" customFormat="1" x14ac:dyDescent="0.25">
      <c r="F448" s="40"/>
      <c r="H448" s="16"/>
    </row>
    <row r="449" spans="6:8" s="10" customFormat="1" x14ac:dyDescent="0.25">
      <c r="F449" s="40"/>
      <c r="H449" s="16"/>
    </row>
    <row r="450" spans="6:8" s="10" customFormat="1" x14ac:dyDescent="0.25">
      <c r="F450" s="40"/>
      <c r="H450" s="16"/>
    </row>
    <row r="451" spans="6:8" s="10" customFormat="1" x14ac:dyDescent="0.25">
      <c r="F451" s="40"/>
      <c r="H451" s="16"/>
    </row>
    <row r="452" spans="6:8" s="10" customFormat="1" x14ac:dyDescent="0.25">
      <c r="F452" s="40"/>
      <c r="H452" s="16"/>
    </row>
    <row r="453" spans="6:8" s="10" customFormat="1" x14ac:dyDescent="0.25">
      <c r="F453" s="40"/>
      <c r="H453" s="16"/>
    </row>
    <row r="454" spans="6:8" s="10" customFormat="1" x14ac:dyDescent="0.25">
      <c r="F454" s="40"/>
      <c r="H454" s="16"/>
    </row>
    <row r="455" spans="6:8" s="10" customFormat="1" x14ac:dyDescent="0.25">
      <c r="F455" s="40"/>
      <c r="H455" s="16"/>
    </row>
    <row r="456" spans="6:8" s="10" customFormat="1" x14ac:dyDescent="0.25">
      <c r="F456" s="40"/>
      <c r="H456" s="16"/>
    </row>
    <row r="457" spans="6:8" s="10" customFormat="1" x14ac:dyDescent="0.25">
      <c r="F457" s="40"/>
      <c r="H457" s="16"/>
    </row>
    <row r="458" spans="6:8" s="10" customFormat="1" x14ac:dyDescent="0.25">
      <c r="F458" s="40"/>
      <c r="H458" s="16"/>
    </row>
    <row r="459" spans="6:8" s="10" customFormat="1" x14ac:dyDescent="0.25">
      <c r="F459" s="40"/>
      <c r="H459" s="16"/>
    </row>
    <row r="460" spans="6:8" s="10" customFormat="1" x14ac:dyDescent="0.25">
      <c r="F460" s="40"/>
      <c r="H460" s="16"/>
    </row>
    <row r="461" spans="6:8" s="10" customFormat="1" x14ac:dyDescent="0.25">
      <c r="F461" s="40"/>
      <c r="H461" s="16"/>
    </row>
    <row r="462" spans="6:8" s="10" customFormat="1" x14ac:dyDescent="0.25">
      <c r="F462" s="40"/>
      <c r="H462" s="16"/>
    </row>
    <row r="463" spans="6:8" s="10" customFormat="1" x14ac:dyDescent="0.25">
      <c r="F463" s="40"/>
      <c r="H463" s="16"/>
    </row>
    <row r="464" spans="6:8" s="10" customFormat="1" x14ac:dyDescent="0.25">
      <c r="F464" s="40"/>
      <c r="H464" s="16"/>
    </row>
    <row r="465" spans="6:8" s="10" customFormat="1" x14ac:dyDescent="0.25">
      <c r="F465" s="40"/>
      <c r="H465" s="16"/>
    </row>
    <row r="466" spans="6:8" s="10" customFormat="1" x14ac:dyDescent="0.25">
      <c r="F466" s="40"/>
      <c r="H466" s="16"/>
    </row>
    <row r="467" spans="6:8" s="10" customFormat="1" x14ac:dyDescent="0.25">
      <c r="F467" s="40"/>
      <c r="H467" s="16"/>
    </row>
    <row r="468" spans="6:8" s="10" customFormat="1" x14ac:dyDescent="0.25">
      <c r="F468" s="40"/>
      <c r="H468" s="16"/>
    </row>
    <row r="469" spans="6:8" s="10" customFormat="1" x14ac:dyDescent="0.25">
      <c r="F469" s="40"/>
      <c r="H469" s="16"/>
    </row>
    <row r="470" spans="6:8" s="10" customFormat="1" x14ac:dyDescent="0.25">
      <c r="F470" s="40"/>
      <c r="H470" s="16"/>
    </row>
    <row r="471" spans="6:8" s="10" customFormat="1" x14ac:dyDescent="0.25">
      <c r="F471" s="40"/>
      <c r="H471" s="16"/>
    </row>
    <row r="472" spans="6:8" s="10" customFormat="1" x14ac:dyDescent="0.25">
      <c r="F472" s="40"/>
      <c r="H472" s="16"/>
    </row>
    <row r="473" spans="6:8" s="10" customFormat="1" x14ac:dyDescent="0.25">
      <c r="F473" s="40"/>
      <c r="H473" s="16"/>
    </row>
    <row r="474" spans="6:8" s="10" customFormat="1" x14ac:dyDescent="0.25">
      <c r="F474" s="40"/>
      <c r="H474" s="16"/>
    </row>
    <row r="475" spans="6:8" s="10" customFormat="1" x14ac:dyDescent="0.25">
      <c r="F475" s="40"/>
      <c r="H475" s="16"/>
    </row>
    <row r="476" spans="6:8" s="10" customFormat="1" x14ac:dyDescent="0.25">
      <c r="F476" s="40"/>
      <c r="H476" s="16"/>
    </row>
    <row r="477" spans="6:8" s="10" customFormat="1" x14ac:dyDescent="0.25">
      <c r="F477" s="40"/>
      <c r="H477" s="16"/>
    </row>
    <row r="478" spans="6:8" s="10" customFormat="1" x14ac:dyDescent="0.25">
      <c r="F478" s="40"/>
      <c r="H478" s="16"/>
    </row>
    <row r="479" spans="6:8" s="10" customFormat="1" x14ac:dyDescent="0.25">
      <c r="F479" s="40"/>
      <c r="H479" s="16"/>
    </row>
    <row r="480" spans="6:8" s="10" customFormat="1" x14ac:dyDescent="0.25">
      <c r="F480" s="40"/>
      <c r="H480" s="16"/>
    </row>
    <row r="481" spans="6:8" s="10" customFormat="1" x14ac:dyDescent="0.25">
      <c r="F481" s="40"/>
      <c r="H481" s="16"/>
    </row>
    <row r="482" spans="6:8" s="10" customFormat="1" x14ac:dyDescent="0.25">
      <c r="F482" s="40"/>
      <c r="H482" s="16"/>
    </row>
    <row r="483" spans="6:8" s="10" customFormat="1" x14ac:dyDescent="0.25">
      <c r="F483" s="40"/>
      <c r="H483" s="16"/>
    </row>
    <row r="484" spans="6:8" s="10" customFormat="1" x14ac:dyDescent="0.25">
      <c r="F484" s="40"/>
      <c r="H484" s="16"/>
    </row>
    <row r="485" spans="6:8" s="10" customFormat="1" x14ac:dyDescent="0.25">
      <c r="F485" s="40"/>
      <c r="H485" s="16"/>
    </row>
    <row r="486" spans="6:8" s="10" customFormat="1" x14ac:dyDescent="0.25">
      <c r="F486" s="40"/>
      <c r="H486" s="16"/>
    </row>
    <row r="487" spans="6:8" s="10" customFormat="1" x14ac:dyDescent="0.25">
      <c r="F487" s="40"/>
      <c r="H487" s="16"/>
    </row>
    <row r="488" spans="6:8" s="10" customFormat="1" x14ac:dyDescent="0.25">
      <c r="F488" s="40"/>
      <c r="H488" s="16"/>
    </row>
    <row r="489" spans="6:8" s="10" customFormat="1" x14ac:dyDescent="0.25">
      <c r="F489" s="40"/>
      <c r="H489" s="16"/>
    </row>
    <row r="490" spans="6:8" s="10" customFormat="1" x14ac:dyDescent="0.25">
      <c r="F490" s="40"/>
      <c r="H490" s="16"/>
    </row>
    <row r="491" spans="6:8" s="10" customFormat="1" x14ac:dyDescent="0.25">
      <c r="F491" s="40"/>
      <c r="H491" s="16"/>
    </row>
    <row r="492" spans="6:8" s="10" customFormat="1" x14ac:dyDescent="0.25">
      <c r="F492" s="40"/>
      <c r="H492" s="16"/>
    </row>
    <row r="493" spans="6:8" s="10" customFormat="1" x14ac:dyDescent="0.25">
      <c r="F493" s="40"/>
      <c r="H493" s="16"/>
    </row>
    <row r="494" spans="6:8" s="10" customFormat="1" x14ac:dyDescent="0.25">
      <c r="F494" s="40"/>
      <c r="H494" s="16"/>
    </row>
    <row r="495" spans="6:8" s="10" customFormat="1" x14ac:dyDescent="0.25">
      <c r="F495" s="40"/>
      <c r="H495" s="16"/>
    </row>
    <row r="496" spans="6:8" s="10" customFormat="1" x14ac:dyDescent="0.25">
      <c r="F496" s="40"/>
      <c r="H496" s="16"/>
    </row>
    <row r="497" spans="6:8" s="10" customFormat="1" x14ac:dyDescent="0.25">
      <c r="F497" s="40"/>
      <c r="H497" s="16"/>
    </row>
    <row r="498" spans="6:8" s="10" customFormat="1" x14ac:dyDescent="0.25">
      <c r="F498" s="40"/>
      <c r="H498" s="16"/>
    </row>
    <row r="499" spans="6:8" s="10" customFormat="1" x14ac:dyDescent="0.25">
      <c r="F499" s="40"/>
      <c r="H499" s="16"/>
    </row>
    <row r="500" spans="6:8" s="10" customFormat="1" x14ac:dyDescent="0.25">
      <c r="F500" s="40"/>
      <c r="H500" s="16"/>
    </row>
    <row r="501" spans="6:8" s="10" customFormat="1" x14ac:dyDescent="0.25">
      <c r="F501" s="40"/>
      <c r="H501" s="16"/>
    </row>
    <row r="502" spans="6:8" s="10" customFormat="1" x14ac:dyDescent="0.25">
      <c r="F502" s="40"/>
      <c r="H502" s="16"/>
    </row>
    <row r="503" spans="6:8" s="10" customFormat="1" x14ac:dyDescent="0.25">
      <c r="F503" s="40"/>
      <c r="H503" s="16"/>
    </row>
    <row r="504" spans="6:8" s="10" customFormat="1" x14ac:dyDescent="0.25">
      <c r="F504" s="40"/>
      <c r="H504" s="16"/>
    </row>
    <row r="505" spans="6:8" s="10" customFormat="1" x14ac:dyDescent="0.25">
      <c r="F505" s="40"/>
      <c r="H505" s="16"/>
    </row>
    <row r="506" spans="6:8" s="10" customFormat="1" x14ac:dyDescent="0.25">
      <c r="F506" s="40"/>
      <c r="H506" s="16"/>
    </row>
    <row r="507" spans="6:8" s="10" customFormat="1" x14ac:dyDescent="0.25">
      <c r="F507" s="40"/>
      <c r="H507" s="16"/>
    </row>
    <row r="508" spans="6:8" s="10" customFormat="1" x14ac:dyDescent="0.25">
      <c r="F508" s="40"/>
      <c r="H508" s="16"/>
    </row>
    <row r="509" spans="6:8" s="10" customFormat="1" x14ac:dyDescent="0.25">
      <c r="F509" s="40"/>
      <c r="H509" s="16"/>
    </row>
    <row r="510" spans="6:8" s="10" customFormat="1" x14ac:dyDescent="0.25">
      <c r="F510" s="40"/>
      <c r="H510" s="16"/>
    </row>
    <row r="511" spans="6:8" s="10" customFormat="1" x14ac:dyDescent="0.25">
      <c r="F511" s="40"/>
      <c r="H511" s="16"/>
    </row>
    <row r="512" spans="6:8" s="10" customFormat="1" x14ac:dyDescent="0.25">
      <c r="F512" s="40"/>
      <c r="H512" s="16"/>
    </row>
    <row r="513" spans="6:8" s="10" customFormat="1" x14ac:dyDescent="0.25">
      <c r="F513" s="40"/>
      <c r="H513" s="16"/>
    </row>
    <row r="514" spans="6:8" s="10" customFormat="1" x14ac:dyDescent="0.25">
      <c r="F514" s="40"/>
      <c r="H514" s="16"/>
    </row>
    <row r="515" spans="6:8" s="10" customFormat="1" x14ac:dyDescent="0.25">
      <c r="F515" s="40"/>
      <c r="H515" s="16"/>
    </row>
    <row r="516" spans="6:8" s="10" customFormat="1" x14ac:dyDescent="0.25">
      <c r="F516" s="40"/>
      <c r="H516" s="16"/>
    </row>
    <row r="517" spans="6:8" s="10" customFormat="1" x14ac:dyDescent="0.25">
      <c r="F517" s="40"/>
      <c r="H517" s="16"/>
    </row>
    <row r="518" spans="6:8" s="10" customFormat="1" x14ac:dyDescent="0.25">
      <c r="F518" s="40"/>
      <c r="H518" s="16"/>
    </row>
    <row r="519" spans="6:8" s="10" customFormat="1" x14ac:dyDescent="0.25">
      <c r="F519" s="40"/>
      <c r="H519" s="16"/>
    </row>
    <row r="520" spans="6:8" s="10" customFormat="1" x14ac:dyDescent="0.25">
      <c r="F520" s="40"/>
      <c r="H520" s="16"/>
    </row>
    <row r="521" spans="6:8" s="10" customFormat="1" x14ac:dyDescent="0.25">
      <c r="F521" s="40"/>
      <c r="H521" s="16"/>
    </row>
    <row r="522" spans="6:8" s="10" customFormat="1" x14ac:dyDescent="0.25">
      <c r="F522" s="40"/>
      <c r="H522" s="16"/>
    </row>
    <row r="523" spans="6:8" s="10" customFormat="1" x14ac:dyDescent="0.25">
      <c r="F523" s="40"/>
      <c r="H523" s="16"/>
    </row>
    <row r="524" spans="6:8" s="10" customFormat="1" x14ac:dyDescent="0.25">
      <c r="F524" s="40"/>
      <c r="H524" s="16"/>
    </row>
    <row r="525" spans="6:8" s="10" customFormat="1" x14ac:dyDescent="0.25">
      <c r="F525" s="40"/>
      <c r="H525" s="16"/>
    </row>
    <row r="526" spans="6:8" s="10" customFormat="1" x14ac:dyDescent="0.25">
      <c r="F526" s="40"/>
      <c r="H526" s="16"/>
    </row>
    <row r="527" spans="6:8" s="10" customFormat="1" x14ac:dyDescent="0.25">
      <c r="F527" s="40"/>
      <c r="H527" s="16"/>
    </row>
    <row r="528" spans="6:8" s="10" customFormat="1" x14ac:dyDescent="0.25">
      <c r="F528" s="40"/>
      <c r="H528" s="16"/>
    </row>
    <row r="529" spans="6:8" s="10" customFormat="1" x14ac:dyDescent="0.25">
      <c r="F529" s="40"/>
      <c r="H529" s="16"/>
    </row>
    <row r="530" spans="6:8" s="10" customFormat="1" x14ac:dyDescent="0.25">
      <c r="F530" s="40"/>
      <c r="H530" s="16"/>
    </row>
    <row r="531" spans="6:8" s="10" customFormat="1" x14ac:dyDescent="0.25">
      <c r="F531" s="40"/>
      <c r="H531" s="16"/>
    </row>
    <row r="532" spans="6:8" s="10" customFormat="1" x14ac:dyDescent="0.25">
      <c r="F532" s="40"/>
      <c r="H532" s="16"/>
    </row>
    <row r="533" spans="6:8" s="10" customFormat="1" x14ac:dyDescent="0.25">
      <c r="F533" s="40"/>
      <c r="H533" s="16"/>
    </row>
    <row r="534" spans="6:8" s="10" customFormat="1" x14ac:dyDescent="0.25">
      <c r="F534" s="40"/>
      <c r="H534" s="16"/>
    </row>
    <row r="535" spans="6:8" s="10" customFormat="1" x14ac:dyDescent="0.25">
      <c r="F535" s="40"/>
      <c r="H535" s="16"/>
    </row>
    <row r="536" spans="6:8" s="10" customFormat="1" x14ac:dyDescent="0.25">
      <c r="F536" s="40"/>
      <c r="H536" s="16"/>
    </row>
    <row r="537" spans="6:8" s="10" customFormat="1" x14ac:dyDescent="0.25">
      <c r="F537" s="40"/>
      <c r="H537" s="16"/>
    </row>
    <row r="538" spans="6:8" s="10" customFormat="1" x14ac:dyDescent="0.25">
      <c r="F538" s="40"/>
      <c r="H538" s="16"/>
    </row>
    <row r="539" spans="6:8" s="10" customFormat="1" x14ac:dyDescent="0.25">
      <c r="F539" s="40"/>
      <c r="H539" s="16"/>
    </row>
    <row r="540" spans="6:8" s="10" customFormat="1" x14ac:dyDescent="0.25">
      <c r="F540" s="40"/>
      <c r="H540" s="16"/>
    </row>
    <row r="541" spans="6:8" s="10" customFormat="1" x14ac:dyDescent="0.25">
      <c r="F541" s="40"/>
      <c r="H541" s="16"/>
    </row>
    <row r="542" spans="6:8" s="10" customFormat="1" x14ac:dyDescent="0.25">
      <c r="F542" s="40"/>
      <c r="H542" s="16"/>
    </row>
    <row r="543" spans="6:8" s="10" customFormat="1" x14ac:dyDescent="0.25">
      <c r="F543" s="40"/>
      <c r="H543" s="16"/>
    </row>
    <row r="544" spans="6:8" s="10" customFormat="1" x14ac:dyDescent="0.25">
      <c r="F544" s="40"/>
      <c r="H544" s="16"/>
    </row>
    <row r="545" spans="6:8" s="10" customFormat="1" x14ac:dyDescent="0.25">
      <c r="F545" s="40"/>
      <c r="H545" s="16"/>
    </row>
    <row r="546" spans="6:8" s="10" customFormat="1" x14ac:dyDescent="0.25">
      <c r="F546" s="40"/>
      <c r="H546" s="16"/>
    </row>
    <row r="547" spans="6:8" s="10" customFormat="1" x14ac:dyDescent="0.25">
      <c r="F547" s="40"/>
      <c r="H547" s="16"/>
    </row>
    <row r="548" spans="6:8" s="10" customFormat="1" x14ac:dyDescent="0.25">
      <c r="F548" s="40"/>
      <c r="H548" s="16"/>
    </row>
    <row r="549" spans="6:8" s="10" customFormat="1" x14ac:dyDescent="0.25">
      <c r="F549" s="40"/>
      <c r="H549" s="16"/>
    </row>
    <row r="550" spans="6:8" s="10" customFormat="1" x14ac:dyDescent="0.25">
      <c r="F550" s="40"/>
      <c r="H550" s="16"/>
    </row>
    <row r="551" spans="6:8" s="10" customFormat="1" x14ac:dyDescent="0.25">
      <c r="F551" s="40"/>
      <c r="H551" s="16"/>
    </row>
    <row r="552" spans="6:8" s="10" customFormat="1" x14ac:dyDescent="0.25">
      <c r="F552" s="40"/>
      <c r="H552" s="16"/>
    </row>
    <row r="553" spans="6:8" s="10" customFormat="1" x14ac:dyDescent="0.25">
      <c r="F553" s="40"/>
      <c r="H553" s="16"/>
    </row>
    <row r="554" spans="6:8" s="10" customFormat="1" x14ac:dyDescent="0.25">
      <c r="F554" s="40"/>
      <c r="H554" s="16"/>
    </row>
    <row r="555" spans="6:8" s="10" customFormat="1" x14ac:dyDescent="0.25">
      <c r="F555" s="40"/>
      <c r="H555" s="16"/>
    </row>
    <row r="556" spans="6:8" s="10" customFormat="1" x14ac:dyDescent="0.25">
      <c r="F556" s="40"/>
      <c r="H556" s="16"/>
    </row>
    <row r="557" spans="6:8" s="10" customFormat="1" x14ac:dyDescent="0.25">
      <c r="F557" s="40"/>
      <c r="H557" s="16"/>
    </row>
    <row r="558" spans="6:8" s="10" customFormat="1" x14ac:dyDescent="0.25">
      <c r="F558" s="40"/>
      <c r="H558" s="16"/>
    </row>
    <row r="559" spans="6:8" s="10" customFormat="1" x14ac:dyDescent="0.25">
      <c r="F559" s="40"/>
      <c r="H559" s="16"/>
    </row>
    <row r="560" spans="6:8" s="10" customFormat="1" x14ac:dyDescent="0.25">
      <c r="F560" s="40"/>
      <c r="H560" s="16"/>
    </row>
    <row r="561" spans="6:8" s="10" customFormat="1" x14ac:dyDescent="0.25">
      <c r="F561" s="40"/>
      <c r="H561" s="16"/>
    </row>
    <row r="562" spans="6:8" s="10" customFormat="1" x14ac:dyDescent="0.25">
      <c r="F562" s="40"/>
      <c r="H562" s="16"/>
    </row>
    <row r="563" spans="6:8" s="10" customFormat="1" x14ac:dyDescent="0.25">
      <c r="F563" s="40"/>
      <c r="H563" s="16"/>
    </row>
    <row r="564" spans="6:8" s="10" customFormat="1" x14ac:dyDescent="0.25">
      <c r="F564" s="40"/>
      <c r="H564" s="16"/>
    </row>
    <row r="565" spans="6:8" s="10" customFormat="1" x14ac:dyDescent="0.25">
      <c r="F565" s="40"/>
      <c r="H565" s="16"/>
    </row>
    <row r="566" spans="6:8" s="10" customFormat="1" x14ac:dyDescent="0.25">
      <c r="F566" s="40"/>
      <c r="H566" s="16"/>
    </row>
    <row r="567" spans="6:8" s="10" customFormat="1" x14ac:dyDescent="0.25">
      <c r="F567" s="40"/>
      <c r="H567" s="16"/>
    </row>
    <row r="568" spans="6:8" s="10" customFormat="1" x14ac:dyDescent="0.25">
      <c r="F568" s="40"/>
      <c r="H568" s="16"/>
    </row>
    <row r="569" spans="6:8" s="10" customFormat="1" x14ac:dyDescent="0.25">
      <c r="F569" s="40"/>
      <c r="H569" s="16"/>
    </row>
    <row r="570" spans="6:8" s="10" customFormat="1" x14ac:dyDescent="0.25">
      <c r="F570" s="40"/>
      <c r="H570" s="16"/>
    </row>
    <row r="571" spans="6:8" s="10" customFormat="1" x14ac:dyDescent="0.25">
      <c r="F571" s="40"/>
      <c r="H571" s="16"/>
    </row>
    <row r="572" spans="6:8" s="10" customFormat="1" x14ac:dyDescent="0.25">
      <c r="F572" s="40"/>
      <c r="H572" s="16"/>
    </row>
    <row r="573" spans="6:8" s="10" customFormat="1" x14ac:dyDescent="0.25">
      <c r="F573" s="40"/>
      <c r="H573" s="16"/>
    </row>
    <row r="574" spans="6:8" s="10" customFormat="1" x14ac:dyDescent="0.25">
      <c r="F574" s="40"/>
      <c r="H574" s="16"/>
    </row>
    <row r="575" spans="6:8" s="10" customFormat="1" x14ac:dyDescent="0.25">
      <c r="F575" s="40"/>
      <c r="H575" s="16"/>
    </row>
    <row r="576" spans="6:8" s="10" customFormat="1" x14ac:dyDescent="0.25">
      <c r="F576" s="40"/>
      <c r="H576" s="16"/>
    </row>
    <row r="577" spans="6:8" s="10" customFormat="1" x14ac:dyDescent="0.25">
      <c r="F577" s="40"/>
      <c r="H577" s="16"/>
    </row>
    <row r="578" spans="6:8" s="10" customFormat="1" x14ac:dyDescent="0.25">
      <c r="F578" s="40"/>
      <c r="H578" s="16"/>
    </row>
    <row r="579" spans="6:8" s="10" customFormat="1" x14ac:dyDescent="0.25">
      <c r="F579" s="40"/>
      <c r="H579" s="16"/>
    </row>
    <row r="580" spans="6:8" s="10" customFormat="1" x14ac:dyDescent="0.25">
      <c r="F580" s="40"/>
      <c r="H580" s="16"/>
    </row>
    <row r="581" spans="6:8" s="10" customFormat="1" x14ac:dyDescent="0.25">
      <c r="F581" s="40"/>
      <c r="H581" s="16"/>
    </row>
    <row r="582" spans="6:8" s="10" customFormat="1" x14ac:dyDescent="0.25">
      <c r="F582" s="40"/>
      <c r="H582" s="16"/>
    </row>
    <row r="583" spans="6:8" s="10" customFormat="1" x14ac:dyDescent="0.25">
      <c r="F583" s="40"/>
      <c r="H583" s="16"/>
    </row>
    <row r="584" spans="6:8" s="10" customFormat="1" x14ac:dyDescent="0.25">
      <c r="F584" s="40"/>
      <c r="H584" s="16"/>
    </row>
    <row r="585" spans="6:8" s="10" customFormat="1" x14ac:dyDescent="0.25">
      <c r="F585" s="40"/>
      <c r="H585" s="16"/>
    </row>
    <row r="586" spans="6:8" s="10" customFormat="1" x14ac:dyDescent="0.25">
      <c r="F586" s="40"/>
      <c r="H586" s="16"/>
    </row>
    <row r="587" spans="6:8" s="10" customFormat="1" x14ac:dyDescent="0.25">
      <c r="F587" s="40"/>
      <c r="H587" s="16"/>
    </row>
    <row r="588" spans="6:8" s="10" customFormat="1" x14ac:dyDescent="0.25">
      <c r="F588" s="40"/>
      <c r="H588" s="16"/>
    </row>
    <row r="589" spans="6:8" s="10" customFormat="1" x14ac:dyDescent="0.25">
      <c r="F589" s="40"/>
      <c r="H589" s="16"/>
    </row>
    <row r="590" spans="6:8" s="10" customFormat="1" x14ac:dyDescent="0.25">
      <c r="F590" s="40"/>
      <c r="H590" s="16"/>
    </row>
    <row r="591" spans="6:8" s="10" customFormat="1" x14ac:dyDescent="0.25">
      <c r="F591" s="40"/>
      <c r="H591" s="16"/>
    </row>
    <row r="592" spans="6:8" s="10" customFormat="1" x14ac:dyDescent="0.25">
      <c r="F592" s="40"/>
      <c r="H592" s="16"/>
    </row>
    <row r="593" spans="6:8" s="10" customFormat="1" x14ac:dyDescent="0.25">
      <c r="F593" s="40"/>
      <c r="H593" s="16"/>
    </row>
    <row r="594" spans="6:8" s="10" customFormat="1" x14ac:dyDescent="0.25">
      <c r="F594" s="40"/>
      <c r="H594" s="16"/>
    </row>
    <row r="595" spans="6:8" s="10" customFormat="1" x14ac:dyDescent="0.25">
      <c r="F595" s="40"/>
      <c r="H595" s="16"/>
    </row>
    <row r="596" spans="6:8" s="10" customFormat="1" x14ac:dyDescent="0.25">
      <c r="F596" s="40"/>
      <c r="H596" s="16"/>
    </row>
    <row r="597" spans="6:8" s="10" customFormat="1" x14ac:dyDescent="0.25">
      <c r="F597" s="40"/>
      <c r="H597" s="16"/>
    </row>
    <row r="598" spans="6:8" s="10" customFormat="1" x14ac:dyDescent="0.25">
      <c r="F598" s="40"/>
      <c r="H598" s="16"/>
    </row>
    <row r="599" spans="6:8" s="10" customFormat="1" x14ac:dyDescent="0.25">
      <c r="F599" s="40"/>
      <c r="H599" s="16"/>
    </row>
    <row r="600" spans="6:8" s="10" customFormat="1" x14ac:dyDescent="0.25">
      <c r="F600" s="40"/>
      <c r="H600" s="16"/>
    </row>
    <row r="601" spans="6:8" s="10" customFormat="1" x14ac:dyDescent="0.25">
      <c r="F601" s="40"/>
      <c r="H601" s="16"/>
    </row>
    <row r="602" spans="6:8" s="10" customFormat="1" x14ac:dyDescent="0.25">
      <c r="F602" s="40"/>
      <c r="H602" s="16"/>
    </row>
    <row r="603" spans="6:8" s="10" customFormat="1" x14ac:dyDescent="0.25">
      <c r="F603" s="40"/>
      <c r="H603" s="16"/>
    </row>
    <row r="604" spans="6:8" s="10" customFormat="1" x14ac:dyDescent="0.25">
      <c r="F604" s="40"/>
      <c r="H604" s="16"/>
    </row>
    <row r="605" spans="6:8" s="10" customFormat="1" x14ac:dyDescent="0.25">
      <c r="F605" s="40"/>
      <c r="H605" s="16"/>
    </row>
    <row r="606" spans="6:8" s="10" customFormat="1" x14ac:dyDescent="0.25">
      <c r="F606" s="40"/>
      <c r="H606" s="16"/>
    </row>
    <row r="607" spans="6:8" s="10" customFormat="1" x14ac:dyDescent="0.25">
      <c r="F607" s="40"/>
      <c r="H607" s="16"/>
    </row>
    <row r="608" spans="6:8" s="10" customFormat="1" x14ac:dyDescent="0.25">
      <c r="F608" s="40"/>
      <c r="H608" s="16"/>
    </row>
    <row r="609" spans="6:8" s="10" customFormat="1" x14ac:dyDescent="0.25">
      <c r="F609" s="40"/>
      <c r="H609" s="16"/>
    </row>
    <row r="610" spans="6:8" s="10" customFormat="1" x14ac:dyDescent="0.25">
      <c r="F610" s="40"/>
      <c r="H610" s="16"/>
    </row>
    <row r="611" spans="6:8" s="10" customFormat="1" x14ac:dyDescent="0.25">
      <c r="F611" s="40"/>
      <c r="H611" s="16"/>
    </row>
    <row r="612" spans="6:8" s="10" customFormat="1" x14ac:dyDescent="0.25">
      <c r="F612" s="40"/>
      <c r="H612" s="16"/>
    </row>
    <row r="613" spans="6:8" s="10" customFormat="1" x14ac:dyDescent="0.25">
      <c r="F613" s="40"/>
      <c r="H613" s="16"/>
    </row>
    <row r="614" spans="6:8" s="10" customFormat="1" x14ac:dyDescent="0.25">
      <c r="F614" s="40"/>
      <c r="H614" s="16"/>
    </row>
    <row r="615" spans="6:8" s="10" customFormat="1" x14ac:dyDescent="0.25">
      <c r="F615" s="40"/>
      <c r="H615" s="16"/>
    </row>
    <row r="616" spans="6:8" s="10" customFormat="1" x14ac:dyDescent="0.25">
      <c r="F616" s="40"/>
      <c r="H616" s="16"/>
    </row>
    <row r="617" spans="6:8" s="10" customFormat="1" x14ac:dyDescent="0.25">
      <c r="F617" s="40"/>
      <c r="H617" s="16"/>
    </row>
    <row r="618" spans="6:8" s="10" customFormat="1" x14ac:dyDescent="0.25">
      <c r="F618" s="40"/>
      <c r="H618" s="16"/>
    </row>
    <row r="619" spans="6:8" s="10" customFormat="1" x14ac:dyDescent="0.25">
      <c r="F619" s="40"/>
      <c r="H619" s="16"/>
    </row>
    <row r="620" spans="6:8" s="10" customFormat="1" x14ac:dyDescent="0.25">
      <c r="F620" s="40"/>
      <c r="H620" s="16"/>
    </row>
    <row r="621" spans="6:8" s="10" customFormat="1" x14ac:dyDescent="0.25">
      <c r="F621" s="40"/>
      <c r="H621" s="16"/>
    </row>
    <row r="622" spans="6:8" s="10" customFormat="1" x14ac:dyDescent="0.25">
      <c r="F622" s="40"/>
      <c r="H622" s="16"/>
    </row>
    <row r="623" spans="6:8" s="10" customFormat="1" x14ac:dyDescent="0.25">
      <c r="F623" s="40"/>
      <c r="H623" s="16"/>
    </row>
    <row r="624" spans="6:8" s="10" customFormat="1" x14ac:dyDescent="0.25">
      <c r="F624" s="40"/>
      <c r="H624" s="16"/>
    </row>
    <row r="625" spans="6:8" s="10" customFormat="1" x14ac:dyDescent="0.25">
      <c r="F625" s="40"/>
      <c r="H625" s="16"/>
    </row>
    <row r="626" spans="6:8" s="10" customFormat="1" x14ac:dyDescent="0.25">
      <c r="F626" s="40"/>
      <c r="H626" s="16"/>
    </row>
    <row r="627" spans="6:8" s="10" customFormat="1" x14ac:dyDescent="0.25">
      <c r="F627" s="40"/>
      <c r="H627" s="16"/>
    </row>
    <row r="628" spans="6:8" s="10" customFormat="1" x14ac:dyDescent="0.25">
      <c r="F628" s="40"/>
      <c r="H628" s="16"/>
    </row>
    <row r="629" spans="6:8" s="10" customFormat="1" x14ac:dyDescent="0.25">
      <c r="F629" s="40"/>
      <c r="H629" s="16"/>
    </row>
    <row r="630" spans="6:8" s="10" customFormat="1" x14ac:dyDescent="0.25">
      <c r="F630" s="40"/>
      <c r="H630" s="16"/>
    </row>
    <row r="631" spans="6:8" s="10" customFormat="1" x14ac:dyDescent="0.25">
      <c r="F631" s="40"/>
      <c r="H631" s="16"/>
    </row>
    <row r="632" spans="6:8" s="10" customFormat="1" x14ac:dyDescent="0.25">
      <c r="F632" s="40"/>
      <c r="H632" s="16"/>
    </row>
    <row r="633" spans="6:8" s="10" customFormat="1" x14ac:dyDescent="0.25">
      <c r="F633" s="40"/>
      <c r="H633" s="16"/>
    </row>
    <row r="634" spans="6:8" s="10" customFormat="1" x14ac:dyDescent="0.25">
      <c r="F634" s="40"/>
      <c r="H634" s="16"/>
    </row>
    <row r="635" spans="6:8" s="10" customFormat="1" x14ac:dyDescent="0.25">
      <c r="F635" s="40"/>
      <c r="H635" s="16"/>
    </row>
    <row r="636" spans="6:8" s="10" customFormat="1" x14ac:dyDescent="0.25">
      <c r="F636" s="40"/>
      <c r="H636" s="16"/>
    </row>
    <row r="637" spans="6:8" s="10" customFormat="1" x14ac:dyDescent="0.25">
      <c r="F637" s="40"/>
      <c r="H637" s="16"/>
    </row>
    <row r="638" spans="6:8" s="10" customFormat="1" x14ac:dyDescent="0.25">
      <c r="F638" s="40"/>
      <c r="H638" s="16"/>
    </row>
    <row r="639" spans="6:8" s="10" customFormat="1" x14ac:dyDescent="0.25">
      <c r="F639" s="40"/>
      <c r="H639" s="16"/>
    </row>
    <row r="640" spans="6:8" s="10" customFormat="1" x14ac:dyDescent="0.25">
      <c r="F640" s="40"/>
      <c r="H640" s="16"/>
    </row>
    <row r="641" spans="6:8" s="10" customFormat="1" x14ac:dyDescent="0.25">
      <c r="F641" s="40"/>
      <c r="H641" s="16"/>
    </row>
    <row r="642" spans="6:8" s="10" customFormat="1" x14ac:dyDescent="0.25">
      <c r="F642" s="40"/>
      <c r="H642" s="16"/>
    </row>
    <row r="643" spans="6:8" s="10" customFormat="1" x14ac:dyDescent="0.25">
      <c r="F643" s="40"/>
      <c r="H643" s="16"/>
    </row>
    <row r="644" spans="6:8" s="10" customFormat="1" x14ac:dyDescent="0.25">
      <c r="F644" s="40"/>
      <c r="H644" s="16"/>
    </row>
    <row r="645" spans="6:8" s="10" customFormat="1" x14ac:dyDescent="0.25">
      <c r="F645" s="40"/>
      <c r="H645" s="16"/>
    </row>
    <row r="646" spans="6:8" s="10" customFormat="1" x14ac:dyDescent="0.25">
      <c r="F646" s="40"/>
      <c r="H646" s="16"/>
    </row>
    <row r="647" spans="6:8" s="10" customFormat="1" x14ac:dyDescent="0.25">
      <c r="F647" s="40"/>
      <c r="H647" s="16"/>
    </row>
    <row r="648" spans="6:8" s="10" customFormat="1" x14ac:dyDescent="0.25">
      <c r="F648" s="40"/>
      <c r="H648" s="16"/>
    </row>
    <row r="649" spans="6:8" s="10" customFormat="1" x14ac:dyDescent="0.25">
      <c r="F649" s="40"/>
      <c r="H649" s="16"/>
    </row>
    <row r="650" spans="6:8" s="10" customFormat="1" x14ac:dyDescent="0.25">
      <c r="F650" s="40"/>
      <c r="H650" s="16"/>
    </row>
    <row r="651" spans="6:8" s="10" customFormat="1" x14ac:dyDescent="0.25">
      <c r="F651" s="40"/>
      <c r="H651" s="16"/>
    </row>
    <row r="652" spans="6:8" s="10" customFormat="1" x14ac:dyDescent="0.25">
      <c r="F652" s="40"/>
      <c r="H652" s="16"/>
    </row>
    <row r="653" spans="6:8" s="10" customFormat="1" x14ac:dyDescent="0.25">
      <c r="F653" s="40"/>
      <c r="H653" s="16"/>
    </row>
    <row r="654" spans="6:8" s="10" customFormat="1" x14ac:dyDescent="0.25">
      <c r="F654" s="40"/>
      <c r="H654" s="16"/>
    </row>
    <row r="655" spans="6:8" s="10" customFormat="1" x14ac:dyDescent="0.25">
      <c r="F655" s="40"/>
      <c r="H655" s="16"/>
    </row>
    <row r="656" spans="6:8" s="10" customFormat="1" x14ac:dyDescent="0.25">
      <c r="F656" s="40"/>
      <c r="H656" s="16"/>
    </row>
    <row r="657" spans="6:8" s="10" customFormat="1" x14ac:dyDescent="0.25">
      <c r="F657" s="40"/>
      <c r="H657" s="16"/>
    </row>
    <row r="658" spans="6:8" s="10" customFormat="1" x14ac:dyDescent="0.25">
      <c r="F658" s="40"/>
      <c r="H658" s="16"/>
    </row>
    <row r="659" spans="6:8" s="10" customFormat="1" x14ac:dyDescent="0.25">
      <c r="F659" s="40"/>
      <c r="H659" s="16"/>
    </row>
    <row r="660" spans="6:8" s="10" customFormat="1" x14ac:dyDescent="0.25">
      <c r="F660" s="40"/>
      <c r="H660" s="16"/>
    </row>
    <row r="661" spans="6:8" s="10" customFormat="1" x14ac:dyDescent="0.25">
      <c r="F661" s="40"/>
      <c r="H661" s="16"/>
    </row>
    <row r="662" spans="6:8" s="10" customFormat="1" x14ac:dyDescent="0.25">
      <c r="F662" s="40"/>
      <c r="H662" s="16"/>
    </row>
    <row r="663" spans="6:8" s="10" customFormat="1" x14ac:dyDescent="0.25">
      <c r="F663" s="40"/>
      <c r="H663" s="16"/>
    </row>
    <row r="664" spans="6:8" s="10" customFormat="1" x14ac:dyDescent="0.25">
      <c r="F664" s="40"/>
      <c r="H664" s="16"/>
    </row>
    <row r="665" spans="6:8" s="10" customFormat="1" x14ac:dyDescent="0.25">
      <c r="F665" s="40"/>
      <c r="H665" s="16"/>
    </row>
    <row r="666" spans="6:8" s="10" customFormat="1" x14ac:dyDescent="0.25">
      <c r="F666" s="40"/>
      <c r="H666" s="16"/>
    </row>
    <row r="667" spans="6:8" s="10" customFormat="1" x14ac:dyDescent="0.25">
      <c r="F667" s="40"/>
      <c r="H667" s="16"/>
    </row>
    <row r="668" spans="6:8" s="10" customFormat="1" x14ac:dyDescent="0.25">
      <c r="F668" s="40"/>
      <c r="H668" s="16"/>
    </row>
    <row r="669" spans="6:8" s="10" customFormat="1" x14ac:dyDescent="0.25">
      <c r="F669" s="40"/>
      <c r="H669" s="16"/>
    </row>
    <row r="670" spans="6:8" s="10" customFormat="1" x14ac:dyDescent="0.25">
      <c r="F670" s="40"/>
      <c r="H670" s="16"/>
    </row>
    <row r="671" spans="6:8" s="10" customFormat="1" x14ac:dyDescent="0.25">
      <c r="F671" s="40"/>
      <c r="H671" s="16"/>
    </row>
    <row r="672" spans="6:8" s="10" customFormat="1" x14ac:dyDescent="0.25">
      <c r="F672" s="40"/>
      <c r="H672" s="16"/>
    </row>
    <row r="673" spans="6:8" s="10" customFormat="1" x14ac:dyDescent="0.25">
      <c r="F673" s="40"/>
      <c r="H673" s="16"/>
    </row>
    <row r="674" spans="6:8" s="10" customFormat="1" x14ac:dyDescent="0.25">
      <c r="F674" s="40"/>
      <c r="H674" s="16"/>
    </row>
    <row r="675" spans="6:8" s="10" customFormat="1" x14ac:dyDescent="0.25">
      <c r="F675" s="40"/>
      <c r="H675" s="16"/>
    </row>
    <row r="676" spans="6:8" s="10" customFormat="1" x14ac:dyDescent="0.25">
      <c r="F676" s="40"/>
      <c r="H676" s="16"/>
    </row>
    <row r="677" spans="6:8" s="10" customFormat="1" x14ac:dyDescent="0.25">
      <c r="F677" s="40"/>
      <c r="H677" s="16"/>
    </row>
    <row r="678" spans="6:8" s="10" customFormat="1" x14ac:dyDescent="0.25">
      <c r="F678" s="40"/>
      <c r="H678" s="16"/>
    </row>
    <row r="679" spans="6:8" s="10" customFormat="1" x14ac:dyDescent="0.25">
      <c r="F679" s="40"/>
      <c r="H679" s="16"/>
    </row>
    <row r="680" spans="6:8" s="10" customFormat="1" x14ac:dyDescent="0.25">
      <c r="F680" s="40"/>
      <c r="H680" s="16"/>
    </row>
    <row r="681" spans="6:8" s="10" customFormat="1" x14ac:dyDescent="0.25">
      <c r="F681" s="40"/>
      <c r="H681" s="16"/>
    </row>
    <row r="682" spans="6:8" s="10" customFormat="1" x14ac:dyDescent="0.25">
      <c r="F682" s="40"/>
      <c r="H682" s="16"/>
    </row>
    <row r="683" spans="6:8" s="10" customFormat="1" x14ac:dyDescent="0.25">
      <c r="F683" s="40"/>
      <c r="H683" s="16"/>
    </row>
    <row r="684" spans="6:8" s="10" customFormat="1" x14ac:dyDescent="0.25">
      <c r="F684" s="40"/>
      <c r="H684" s="16"/>
    </row>
    <row r="685" spans="6:8" s="10" customFormat="1" x14ac:dyDescent="0.25">
      <c r="F685" s="40"/>
      <c r="H685" s="16"/>
    </row>
    <row r="686" spans="6:8" s="10" customFormat="1" x14ac:dyDescent="0.25">
      <c r="F686" s="40"/>
      <c r="H686" s="16"/>
    </row>
    <row r="687" spans="6:8" s="10" customFormat="1" x14ac:dyDescent="0.25">
      <c r="F687" s="40"/>
      <c r="H687" s="16"/>
    </row>
    <row r="688" spans="6:8" s="10" customFormat="1" x14ac:dyDescent="0.25">
      <c r="F688" s="40"/>
      <c r="H688" s="16"/>
    </row>
    <row r="689" spans="6:8" s="10" customFormat="1" x14ac:dyDescent="0.25">
      <c r="F689" s="40"/>
      <c r="H689" s="16"/>
    </row>
    <row r="690" spans="6:8" s="10" customFormat="1" x14ac:dyDescent="0.25">
      <c r="F690" s="40"/>
      <c r="H690" s="16"/>
    </row>
    <row r="691" spans="6:8" s="10" customFormat="1" x14ac:dyDescent="0.25">
      <c r="F691" s="40"/>
      <c r="H691" s="16"/>
    </row>
    <row r="692" spans="6:8" s="10" customFormat="1" x14ac:dyDescent="0.25">
      <c r="F692" s="40"/>
      <c r="H692" s="16"/>
    </row>
    <row r="693" spans="6:8" s="10" customFormat="1" x14ac:dyDescent="0.25">
      <c r="F693" s="40"/>
      <c r="H693" s="16"/>
    </row>
    <row r="694" spans="6:8" s="10" customFormat="1" x14ac:dyDescent="0.25">
      <c r="F694" s="40"/>
      <c r="H694" s="16"/>
    </row>
    <row r="695" spans="6:8" s="10" customFormat="1" x14ac:dyDescent="0.25">
      <c r="F695" s="40"/>
      <c r="H695" s="16"/>
    </row>
    <row r="696" spans="6:8" s="10" customFormat="1" x14ac:dyDescent="0.25">
      <c r="F696" s="40"/>
      <c r="H696" s="16"/>
    </row>
    <row r="697" spans="6:8" s="10" customFormat="1" x14ac:dyDescent="0.25">
      <c r="F697" s="40"/>
      <c r="H697" s="16"/>
    </row>
    <row r="698" spans="6:8" s="10" customFormat="1" x14ac:dyDescent="0.25">
      <c r="F698" s="40"/>
      <c r="H698" s="16"/>
    </row>
    <row r="699" spans="6:8" s="10" customFormat="1" x14ac:dyDescent="0.25">
      <c r="F699" s="40"/>
      <c r="H699" s="16"/>
    </row>
    <row r="700" spans="6:8" s="10" customFormat="1" x14ac:dyDescent="0.25">
      <c r="F700" s="40"/>
      <c r="H700" s="16"/>
    </row>
    <row r="701" spans="6:8" s="10" customFormat="1" x14ac:dyDescent="0.25">
      <c r="F701" s="40"/>
      <c r="H701" s="16"/>
    </row>
    <row r="702" spans="6:8" s="10" customFormat="1" x14ac:dyDescent="0.25">
      <c r="F702" s="40"/>
      <c r="H702" s="16"/>
    </row>
    <row r="703" spans="6:8" s="10" customFormat="1" x14ac:dyDescent="0.25">
      <c r="F703" s="40"/>
      <c r="H703" s="16"/>
    </row>
    <row r="704" spans="6:8" s="10" customFormat="1" x14ac:dyDescent="0.25">
      <c r="F704" s="40"/>
      <c r="H704" s="16"/>
    </row>
    <row r="705" spans="6:8" s="10" customFormat="1" x14ac:dyDescent="0.25">
      <c r="F705" s="40"/>
      <c r="H705" s="16"/>
    </row>
    <row r="706" spans="6:8" s="10" customFormat="1" x14ac:dyDescent="0.25">
      <c r="F706" s="40"/>
      <c r="H706" s="16"/>
    </row>
    <row r="707" spans="6:8" s="10" customFormat="1" x14ac:dyDescent="0.25">
      <c r="F707" s="40"/>
      <c r="H707" s="16"/>
    </row>
    <row r="708" spans="6:8" s="10" customFormat="1" x14ac:dyDescent="0.25">
      <c r="F708" s="40"/>
      <c r="H708" s="16"/>
    </row>
    <row r="709" spans="6:8" s="10" customFormat="1" x14ac:dyDescent="0.25">
      <c r="F709" s="40"/>
      <c r="H709" s="16"/>
    </row>
    <row r="710" spans="6:8" s="10" customFormat="1" x14ac:dyDescent="0.25">
      <c r="F710" s="40"/>
      <c r="H710" s="16"/>
    </row>
    <row r="711" spans="6:8" s="10" customFormat="1" x14ac:dyDescent="0.25">
      <c r="F711" s="40"/>
      <c r="H711" s="16"/>
    </row>
    <row r="712" spans="6:8" s="10" customFormat="1" x14ac:dyDescent="0.25">
      <c r="F712" s="40"/>
      <c r="H712" s="16"/>
    </row>
    <row r="713" spans="6:8" s="10" customFormat="1" x14ac:dyDescent="0.25">
      <c r="F713" s="40"/>
      <c r="H713" s="16"/>
    </row>
    <row r="714" spans="6:8" s="10" customFormat="1" x14ac:dyDescent="0.25">
      <c r="F714" s="40"/>
      <c r="H714" s="16"/>
    </row>
    <row r="715" spans="6:8" s="10" customFormat="1" x14ac:dyDescent="0.25">
      <c r="F715" s="40"/>
      <c r="H715" s="16"/>
    </row>
    <row r="716" spans="6:8" s="10" customFormat="1" x14ac:dyDescent="0.25">
      <c r="F716" s="40"/>
      <c r="H716" s="16"/>
    </row>
    <row r="717" spans="6:8" s="10" customFormat="1" x14ac:dyDescent="0.25">
      <c r="F717" s="40"/>
      <c r="H717" s="16"/>
    </row>
    <row r="718" spans="6:8" s="10" customFormat="1" x14ac:dyDescent="0.25">
      <c r="F718" s="40"/>
      <c r="H718" s="16"/>
    </row>
    <row r="719" spans="6:8" s="10" customFormat="1" x14ac:dyDescent="0.25">
      <c r="F719" s="40"/>
      <c r="H719" s="16"/>
    </row>
    <row r="720" spans="6:8" s="10" customFormat="1" x14ac:dyDescent="0.25">
      <c r="F720" s="40"/>
      <c r="H720" s="16"/>
    </row>
    <row r="721" spans="6:8" s="10" customFormat="1" x14ac:dyDescent="0.25">
      <c r="F721" s="40"/>
      <c r="H721" s="16"/>
    </row>
    <row r="722" spans="6:8" s="10" customFormat="1" x14ac:dyDescent="0.25">
      <c r="F722" s="40"/>
      <c r="H722" s="16"/>
    </row>
    <row r="723" spans="6:8" s="10" customFormat="1" x14ac:dyDescent="0.25">
      <c r="F723" s="40"/>
      <c r="H723" s="16"/>
    </row>
    <row r="724" spans="6:8" s="10" customFormat="1" x14ac:dyDescent="0.25">
      <c r="F724" s="40"/>
      <c r="H724" s="16"/>
    </row>
    <row r="725" spans="6:8" s="10" customFormat="1" x14ac:dyDescent="0.25">
      <c r="F725" s="40"/>
      <c r="H725" s="16"/>
    </row>
    <row r="726" spans="6:8" s="10" customFormat="1" x14ac:dyDescent="0.25">
      <c r="F726" s="40"/>
      <c r="H726" s="16"/>
    </row>
    <row r="727" spans="6:8" s="10" customFormat="1" x14ac:dyDescent="0.25">
      <c r="F727" s="40"/>
      <c r="H727" s="16"/>
    </row>
    <row r="728" spans="6:8" s="10" customFormat="1" x14ac:dyDescent="0.25">
      <c r="F728" s="40"/>
      <c r="H728" s="16"/>
    </row>
    <row r="729" spans="6:8" s="10" customFormat="1" x14ac:dyDescent="0.25">
      <c r="F729" s="40"/>
      <c r="H729" s="16"/>
    </row>
    <row r="730" spans="6:8" s="10" customFormat="1" x14ac:dyDescent="0.25">
      <c r="F730" s="40"/>
      <c r="H730" s="16"/>
    </row>
    <row r="731" spans="6:8" s="10" customFormat="1" x14ac:dyDescent="0.25">
      <c r="F731" s="40"/>
      <c r="H731" s="16"/>
    </row>
    <row r="732" spans="6:8" s="10" customFormat="1" x14ac:dyDescent="0.25">
      <c r="F732" s="40"/>
      <c r="H732" s="16"/>
    </row>
    <row r="733" spans="6:8" s="10" customFormat="1" x14ac:dyDescent="0.25">
      <c r="F733" s="40"/>
      <c r="H733" s="16"/>
    </row>
    <row r="734" spans="6:8" s="10" customFormat="1" x14ac:dyDescent="0.25">
      <c r="F734" s="40"/>
      <c r="H734" s="16"/>
    </row>
    <row r="735" spans="6:8" s="10" customFormat="1" x14ac:dyDescent="0.25">
      <c r="F735" s="40"/>
      <c r="H735" s="16"/>
    </row>
    <row r="736" spans="6:8" s="10" customFormat="1" x14ac:dyDescent="0.25">
      <c r="F736" s="40"/>
      <c r="H736" s="16"/>
    </row>
    <row r="737" spans="6:8" s="10" customFormat="1" x14ac:dyDescent="0.25">
      <c r="F737" s="40"/>
      <c r="H737" s="16"/>
    </row>
    <row r="738" spans="6:8" s="10" customFormat="1" x14ac:dyDescent="0.25">
      <c r="F738" s="40"/>
      <c r="H738" s="16"/>
    </row>
    <row r="739" spans="6:8" s="10" customFormat="1" x14ac:dyDescent="0.25">
      <c r="F739" s="40"/>
      <c r="H739" s="16"/>
    </row>
    <row r="740" spans="6:8" s="10" customFormat="1" x14ac:dyDescent="0.25">
      <c r="F740" s="40"/>
      <c r="H740" s="16"/>
    </row>
    <row r="741" spans="6:8" s="10" customFormat="1" x14ac:dyDescent="0.25">
      <c r="F741" s="40"/>
      <c r="H741" s="16"/>
    </row>
    <row r="742" spans="6:8" s="10" customFormat="1" x14ac:dyDescent="0.25">
      <c r="F742" s="40"/>
      <c r="H742" s="16"/>
    </row>
    <row r="743" spans="6:8" s="10" customFormat="1" x14ac:dyDescent="0.25">
      <c r="F743" s="40"/>
      <c r="H743" s="16"/>
    </row>
    <row r="744" spans="6:8" s="10" customFormat="1" x14ac:dyDescent="0.25">
      <c r="F744" s="40"/>
      <c r="H744" s="16"/>
    </row>
    <row r="745" spans="6:8" s="10" customFormat="1" x14ac:dyDescent="0.25">
      <c r="F745" s="40"/>
      <c r="H745" s="16"/>
    </row>
    <row r="746" spans="6:8" s="10" customFormat="1" x14ac:dyDescent="0.25">
      <c r="F746" s="40"/>
      <c r="H746" s="16"/>
    </row>
    <row r="747" spans="6:8" s="10" customFormat="1" x14ac:dyDescent="0.25">
      <c r="F747" s="40"/>
      <c r="H747" s="16"/>
    </row>
    <row r="748" spans="6:8" s="10" customFormat="1" x14ac:dyDescent="0.25">
      <c r="F748" s="40"/>
      <c r="H748" s="16"/>
    </row>
    <row r="749" spans="6:8" s="10" customFormat="1" x14ac:dyDescent="0.25">
      <c r="F749" s="40"/>
      <c r="H749" s="16"/>
    </row>
    <row r="750" spans="6:8" s="10" customFormat="1" x14ac:dyDescent="0.25">
      <c r="F750" s="40"/>
      <c r="H750" s="16"/>
    </row>
    <row r="751" spans="6:8" s="10" customFormat="1" x14ac:dyDescent="0.25">
      <c r="F751" s="40"/>
      <c r="H751" s="16"/>
    </row>
    <row r="752" spans="6:8" s="10" customFormat="1" x14ac:dyDescent="0.25">
      <c r="F752" s="40"/>
      <c r="H752" s="16"/>
    </row>
    <row r="753" spans="6:8" s="10" customFormat="1" x14ac:dyDescent="0.25">
      <c r="F753" s="40"/>
      <c r="H753" s="16"/>
    </row>
    <row r="754" spans="6:8" s="10" customFormat="1" x14ac:dyDescent="0.25">
      <c r="F754" s="40"/>
      <c r="H754" s="16"/>
    </row>
    <row r="755" spans="6:8" s="10" customFormat="1" x14ac:dyDescent="0.25">
      <c r="F755" s="40"/>
      <c r="H755" s="16"/>
    </row>
    <row r="756" spans="6:8" s="10" customFormat="1" x14ac:dyDescent="0.25">
      <c r="F756" s="40"/>
      <c r="H756" s="16"/>
    </row>
    <row r="757" spans="6:8" s="10" customFormat="1" x14ac:dyDescent="0.25">
      <c r="F757" s="40"/>
      <c r="H757" s="16"/>
    </row>
    <row r="758" spans="6:8" s="10" customFormat="1" x14ac:dyDescent="0.25">
      <c r="F758" s="40"/>
      <c r="H758" s="16"/>
    </row>
    <row r="759" spans="6:8" s="10" customFormat="1" x14ac:dyDescent="0.25">
      <c r="F759" s="40"/>
      <c r="H759" s="16"/>
    </row>
  </sheetData>
  <sheetProtection algorithmName="SHA-512" hashValue="BikEeSsArs41dxRPW0791JLmkiT8UIOWPeKo6v022TS9NnG2g5Qy40Q9Ihs6YVr7p4FAKhWhebYeEvbRnirglQ==" saltValue="W4ZQp0HVjXRwdzi+aOLj/g==" spinCount="100000" sheet="1" formatCells="0" formatColumns="0" formatRows="0" insertColumns="0" insertRows="0" insertHyperlinks="0" deleteColumns="0" deleteRows="0" sort="0" autoFilter="0" pivotTables="0"/>
  <mergeCells count="27">
    <mergeCell ref="L14:L16"/>
    <mergeCell ref="B22:Q22"/>
    <mergeCell ref="B3:J3"/>
    <mergeCell ref="L3:Q3"/>
    <mergeCell ref="B6:B16"/>
    <mergeCell ref="B18:Q18"/>
    <mergeCell ref="L4:M4"/>
    <mergeCell ref="L6:L7"/>
    <mergeCell ref="L8:L9"/>
    <mergeCell ref="L10:L11"/>
    <mergeCell ref="B4:B5"/>
    <mergeCell ref="B36:N36"/>
    <mergeCell ref="M1:Q1"/>
    <mergeCell ref="C4:C5"/>
    <mergeCell ref="D4:F5"/>
    <mergeCell ref="B20:Q20"/>
    <mergeCell ref="D6:D7"/>
    <mergeCell ref="D8:D9"/>
    <mergeCell ref="D10:D11"/>
    <mergeCell ref="D12:D13"/>
    <mergeCell ref="D14:D16"/>
    <mergeCell ref="E6:E7"/>
    <mergeCell ref="E8:E9"/>
    <mergeCell ref="E10:E11"/>
    <mergeCell ref="E12:E13"/>
    <mergeCell ref="E14:E16"/>
    <mergeCell ref="L12:L13"/>
  </mergeCells>
  <hyperlinks>
    <hyperlink ref="B35" r:id="rId1" xr:uid="{860C0AD4-1000-428B-887D-87FC8C34ED61}"/>
  </hyperlinks>
  <pageMargins left="0.23622047244094491" right="0.23622047244094491" top="0.6692913385826772" bottom="0.35433070866141736" header="0.31496062992125984" footer="7.874015748031496E-2"/>
  <pageSetup paperSize="9" scale="50" orientation="landscape" r:id="rId2"/>
  <headerFooter scaleWithDoc="0">
    <oddHeader>&amp;L&amp;"-,Vet"&amp;14Tarieftabellen zzp-starttarieven Film/AV (culturele) producties - 1 januari 2024 en 2025</oddHeader>
    <oddFooter>Pagina &amp;P</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ABF4-D435-4716-A936-753B91CEB6EB}">
  <sheetPr>
    <pageSetUpPr fitToPage="1"/>
  </sheetPr>
  <dimension ref="A1:BP20"/>
  <sheetViews>
    <sheetView workbookViewId="0">
      <selection activeCell="A2" sqref="A2"/>
    </sheetView>
  </sheetViews>
  <sheetFormatPr defaultColWidth="9.140625" defaultRowHeight="15" x14ac:dyDescent="0.25"/>
  <cols>
    <col min="1" max="1" width="1.5703125" style="10" customWidth="1"/>
    <col min="2" max="2" width="9.140625" style="10"/>
    <col min="3" max="14" width="15.140625" style="10" customWidth="1"/>
    <col min="15" max="15" width="1.5703125" style="10" customWidth="1"/>
    <col min="16" max="16384" width="9.140625" style="10"/>
  </cols>
  <sheetData>
    <row r="1" spans="1:68" s="91" customFormat="1" ht="31.7" customHeight="1" x14ac:dyDescent="0.25">
      <c r="A1" s="108"/>
      <c r="B1" s="126" t="s">
        <v>152</v>
      </c>
      <c r="C1" s="126"/>
      <c r="D1" s="126"/>
      <c r="E1" s="126"/>
      <c r="F1" s="125"/>
      <c r="G1" s="126"/>
      <c r="H1" s="125"/>
      <c r="I1" s="126"/>
      <c r="J1" s="125"/>
      <c r="K1" s="125"/>
      <c r="L1" s="125"/>
      <c r="M1" s="125"/>
      <c r="N1" s="125"/>
      <c r="O1" s="125"/>
      <c r="P1" s="89"/>
      <c r="Q1" s="89"/>
      <c r="R1" s="181"/>
      <c r="S1" s="89"/>
      <c r="T1" s="182"/>
      <c r="U1" s="89"/>
      <c r="V1" s="89"/>
      <c r="W1" s="89"/>
      <c r="X1" s="89"/>
    </row>
    <row r="2" spans="1:68" customFormat="1" ht="15.75" thickBot="1" x14ac:dyDescent="0.3">
      <c r="A2" s="10"/>
      <c r="B2" s="11"/>
      <c r="C2" s="11"/>
      <c r="D2" s="11"/>
      <c r="E2" s="10"/>
      <c r="F2" s="10"/>
      <c r="G2" s="10"/>
      <c r="H2" s="10"/>
      <c r="I2" s="10"/>
      <c r="J2" s="10"/>
      <c r="K2" s="10"/>
      <c r="L2" s="40"/>
      <c r="M2" s="10"/>
      <c r="N2" s="16"/>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row>
    <row r="3" spans="1:68" ht="15" customHeight="1" x14ac:dyDescent="0.25">
      <c r="B3" s="463" t="s">
        <v>141</v>
      </c>
      <c r="C3" s="464"/>
      <c r="D3" s="464"/>
      <c r="E3" s="464"/>
      <c r="F3" s="464"/>
      <c r="G3" s="464"/>
      <c r="H3" s="464"/>
      <c r="I3" s="464"/>
      <c r="J3" s="464"/>
      <c r="K3" s="464"/>
      <c r="L3" s="464"/>
      <c r="M3" s="464"/>
      <c r="N3" s="465"/>
    </row>
    <row r="4" spans="1:68" ht="34.5" customHeight="1" x14ac:dyDescent="0.25">
      <c r="B4" s="466"/>
      <c r="C4" s="467"/>
      <c r="D4" s="467"/>
      <c r="E4" s="467"/>
      <c r="F4" s="467"/>
      <c r="G4" s="467"/>
      <c r="H4" s="467"/>
      <c r="I4" s="467"/>
      <c r="J4" s="467"/>
      <c r="K4" s="467"/>
      <c r="L4" s="467"/>
      <c r="M4" s="467"/>
      <c r="N4" s="468"/>
    </row>
    <row r="5" spans="1:68" ht="42.75" customHeight="1" thickBot="1" x14ac:dyDescent="0.3">
      <c r="B5" s="323"/>
      <c r="C5" s="470" t="s">
        <v>146</v>
      </c>
      <c r="D5" s="472"/>
      <c r="E5" s="469" t="s">
        <v>137</v>
      </c>
      <c r="F5" s="469"/>
      <c r="G5" s="469" t="s">
        <v>138</v>
      </c>
      <c r="H5" s="469"/>
      <c r="I5" s="469" t="s">
        <v>139</v>
      </c>
      <c r="J5" s="469"/>
      <c r="K5" s="470" t="s">
        <v>140</v>
      </c>
      <c r="L5" s="471"/>
      <c r="M5" s="461" t="s">
        <v>143</v>
      </c>
      <c r="N5" s="462"/>
    </row>
    <row r="6" spans="1:68" ht="15.75" thickBot="1" x14ac:dyDescent="0.3">
      <c r="B6" s="301"/>
      <c r="C6" s="330" t="s">
        <v>99</v>
      </c>
      <c r="D6" s="330" t="s">
        <v>100</v>
      </c>
      <c r="E6" s="322" t="s">
        <v>99</v>
      </c>
      <c r="F6" s="321" t="s">
        <v>100</v>
      </c>
      <c r="G6" s="322" t="s">
        <v>99</v>
      </c>
      <c r="H6" s="321" t="s">
        <v>100</v>
      </c>
      <c r="I6" s="322" t="s">
        <v>99</v>
      </c>
      <c r="J6" s="321" t="s">
        <v>100</v>
      </c>
      <c r="K6" s="322" t="s">
        <v>99</v>
      </c>
      <c r="L6" s="321" t="s">
        <v>100</v>
      </c>
      <c r="M6" s="322" t="s">
        <v>99</v>
      </c>
      <c r="N6" s="321" t="s">
        <v>100</v>
      </c>
    </row>
    <row r="7" spans="1:68" x14ac:dyDescent="0.25">
      <c r="B7" s="303" t="s">
        <v>101</v>
      </c>
      <c r="C7" s="312">
        <f>'Achterliggende benchmark'!C13</f>
        <v>5375</v>
      </c>
      <c r="D7" s="300">
        <f>'Achterliggende benchmark'!D13</f>
        <v>8350</v>
      </c>
      <c r="E7" s="312">
        <f>'Benchmark Salaris 24-25'!C7</f>
        <v>5744.0624999999991</v>
      </c>
      <c r="F7" s="300">
        <f>'Benchmark Salaris 24-25'!D7</f>
        <v>8919.875</v>
      </c>
      <c r="G7" s="312">
        <f>'Benchmark Salaris 24-25'!E7</f>
        <v>5744.0624999999991</v>
      </c>
      <c r="H7" s="300">
        <f>'Benchmark Salaris 24-25'!F7</f>
        <v>8919.875</v>
      </c>
      <c r="I7" s="312">
        <f>'Benchmark Salaris 24-25'!G7</f>
        <v>5744.0624999999991</v>
      </c>
      <c r="J7" s="300">
        <f>'Benchmark Salaris 24-25'!H7</f>
        <v>8919.875</v>
      </c>
      <c r="K7" s="312">
        <f>'Benchmark Salaris 24-25'!I7</f>
        <v>5744.0624999999991</v>
      </c>
      <c r="L7" s="300">
        <f>'Benchmark Salaris 24-25'!J7</f>
        <v>8919.875</v>
      </c>
      <c r="M7" s="312">
        <f>'Benchmark Salaris 26'!C7</f>
        <v>6129.4890937499995</v>
      </c>
      <c r="N7" s="300">
        <f>'Benchmark Salaris 26'!D7</f>
        <v>9518.3986124999992</v>
      </c>
    </row>
    <row r="8" spans="1:68" x14ac:dyDescent="0.25">
      <c r="B8" s="293" t="s">
        <v>11</v>
      </c>
      <c r="C8" s="305">
        <f>'Achterliggende benchmark'!C14</f>
        <v>4654.166666666667</v>
      </c>
      <c r="D8" s="294">
        <f>'Achterliggende benchmark'!D14</f>
        <v>7216.666666666667</v>
      </c>
      <c r="E8" s="305">
        <f>'Benchmark Salaris 24-25'!C8</f>
        <v>4974.5729166666661</v>
      </c>
      <c r="F8" s="294">
        <f>'Benchmark Salaris 24-25'!D8</f>
        <v>7710.0416666666661</v>
      </c>
      <c r="G8" s="305">
        <f>'Benchmark Salaris 24-25'!E8</f>
        <v>4974.5729166666661</v>
      </c>
      <c r="H8" s="294">
        <f>'Benchmark Salaris 24-25'!F8</f>
        <v>7710.0416666666661</v>
      </c>
      <c r="I8" s="305">
        <f>'Benchmark Salaris 24-25'!G8</f>
        <v>4974.5729166666661</v>
      </c>
      <c r="J8" s="294">
        <f>'Benchmark Salaris 24-25'!H8</f>
        <v>7710.0416666666661</v>
      </c>
      <c r="K8" s="305">
        <f>'Benchmark Salaris 24-25'!I8</f>
        <v>4974.5729166666661</v>
      </c>
      <c r="L8" s="294">
        <f>'Benchmark Salaris 24-25'!J8</f>
        <v>7710.0416666666661</v>
      </c>
      <c r="M8" s="305">
        <f>'Benchmark Salaris 26'!C8</f>
        <v>5308.3667593749997</v>
      </c>
      <c r="N8" s="294">
        <f>'Benchmark Salaris 26'!D8</f>
        <v>8227.3854624999985</v>
      </c>
    </row>
    <row r="9" spans="1:68" x14ac:dyDescent="0.25">
      <c r="B9" s="293" t="s">
        <v>13</v>
      </c>
      <c r="C9" s="305">
        <f>'Achterliggende benchmark'!C15</f>
        <v>4029.1666666666665</v>
      </c>
      <c r="D9" s="294">
        <f>'Achterliggende benchmark'!D15</f>
        <v>6258.333333333333</v>
      </c>
      <c r="E9" s="305">
        <f>'Benchmark Salaris 24-25'!C9</f>
        <v>4307.3854166666661</v>
      </c>
      <c r="F9" s="294">
        <f>'Benchmark Salaris 24-25'!D9</f>
        <v>6687.0208333333321</v>
      </c>
      <c r="G9" s="305">
        <f>'Benchmark Salaris 24-25'!E9</f>
        <v>4307.3854166666661</v>
      </c>
      <c r="H9" s="294">
        <f>'Benchmark Salaris 24-25'!F9</f>
        <v>6687.0208333333321</v>
      </c>
      <c r="I9" s="305">
        <f>'Benchmark Salaris 24-25'!G9</f>
        <v>4307.3854166666661</v>
      </c>
      <c r="J9" s="294">
        <f>'Benchmark Salaris 24-25'!H9</f>
        <v>6687.0208333333321</v>
      </c>
      <c r="K9" s="305">
        <f>'Benchmark Salaris 24-25'!I9</f>
        <v>4307.3854166666661</v>
      </c>
      <c r="L9" s="294">
        <f>'Benchmark Salaris 24-25'!J9</f>
        <v>6687.0208333333321</v>
      </c>
      <c r="M9" s="305">
        <f>'Benchmark Salaris 26'!C9</f>
        <v>4596.410978124999</v>
      </c>
      <c r="N9" s="294">
        <f>'Benchmark Salaris 26'!D9</f>
        <v>7135.7199312499988</v>
      </c>
    </row>
    <row r="10" spans="1:68" x14ac:dyDescent="0.25">
      <c r="B10" s="293" t="s">
        <v>16</v>
      </c>
      <c r="C10" s="306">
        <f>'Achterliggende benchmark'!C16</f>
        <v>3525</v>
      </c>
      <c r="D10" s="295">
        <f>'Achterliggende benchmark'!D16</f>
        <v>5479.166666666667</v>
      </c>
      <c r="E10" s="306">
        <f>'Benchmark Salaris 24-25'!C10</f>
        <v>3769.1874999999995</v>
      </c>
      <c r="F10" s="295">
        <f>'Benchmark Salaris 24-25'!D10</f>
        <v>5855.2604166666661</v>
      </c>
      <c r="G10" s="306">
        <f>'Benchmark Salaris 24-25'!E10</f>
        <v>3769.1874999999995</v>
      </c>
      <c r="H10" s="295">
        <f>'Benchmark Salaris 24-25'!F10</f>
        <v>5855.2604166666661</v>
      </c>
      <c r="I10" s="306">
        <f>'Benchmark Salaris 24-25'!G10</f>
        <v>3769.1874999999995</v>
      </c>
      <c r="J10" s="295">
        <f>'Benchmark Salaris 24-25'!H10</f>
        <v>5855.2604166666661</v>
      </c>
      <c r="K10" s="306">
        <f>'Benchmark Salaris 24-25'!I10</f>
        <v>3769.1874999999995</v>
      </c>
      <c r="L10" s="295">
        <f>'Benchmark Salaris 24-25'!J10</f>
        <v>5855.2604166666661</v>
      </c>
      <c r="M10" s="306">
        <f>'Benchmark Salaris 26'!C10</f>
        <v>4022.0999812499995</v>
      </c>
      <c r="N10" s="295">
        <f>'Benchmark Salaris 26'!D10</f>
        <v>6248.1483906249996</v>
      </c>
    </row>
    <row r="11" spans="1:68" x14ac:dyDescent="0.25">
      <c r="B11" s="293" t="s">
        <v>18</v>
      </c>
      <c r="C11" s="306">
        <f>'Achterliggende benchmark'!C17</f>
        <v>3120.8333333333335</v>
      </c>
      <c r="D11" s="295">
        <f>'Achterliggende benchmark'!D17</f>
        <v>4841.666666666667</v>
      </c>
      <c r="E11" s="306">
        <f>'Benchmark Salaris 24-25'!C11</f>
        <v>3337.739583333333</v>
      </c>
      <c r="F11" s="295">
        <f>'Benchmark Salaris 24-25'!D11</f>
        <v>5174.7291666666661</v>
      </c>
      <c r="G11" s="306">
        <f>'Benchmark Salaris 24-25'!E11</f>
        <v>3337.739583333333</v>
      </c>
      <c r="H11" s="295">
        <f>'Benchmark Salaris 24-25'!F11</f>
        <v>5174.7291666666661</v>
      </c>
      <c r="I11" s="306">
        <f>'Benchmark Salaris 24-25'!G11</f>
        <v>3337.739583333333</v>
      </c>
      <c r="J11" s="295">
        <f>'Benchmark Salaris 24-25'!H11</f>
        <v>5174.7291666666661</v>
      </c>
      <c r="K11" s="306">
        <f>'Benchmark Salaris 24-25'!I11</f>
        <v>3337.739583333333</v>
      </c>
      <c r="L11" s="295">
        <f>'Benchmark Salaris 24-25'!J11</f>
        <v>5174.7291666666661</v>
      </c>
      <c r="M11" s="306">
        <f>'Benchmark Salaris 26'!C11</f>
        <v>3337.739583333333</v>
      </c>
      <c r="N11" s="295">
        <f>'Benchmark Salaris 26'!D11</f>
        <v>5590.2599187499991</v>
      </c>
    </row>
    <row r="12" spans="1:68" x14ac:dyDescent="0.25">
      <c r="B12" s="293" t="s">
        <v>21</v>
      </c>
      <c r="C12" s="307">
        <f>'Achterliggende benchmark'!C18</f>
        <v>2800</v>
      </c>
      <c r="D12" s="296">
        <f>'Achterliggende benchmark'!D18</f>
        <v>4295.833333333333</v>
      </c>
      <c r="E12" s="307">
        <f>'Benchmark Salaris 24-25'!C12</f>
        <v>2995.2499999999995</v>
      </c>
      <c r="F12" s="296">
        <f>'Benchmark Salaris 24-25'!D12</f>
        <v>4592.0520833333321</v>
      </c>
      <c r="G12" s="307">
        <f>'Benchmark Salaris 24-25'!E12</f>
        <v>2995.2499999999995</v>
      </c>
      <c r="H12" s="296">
        <f>'Benchmark Salaris 24-25'!F12</f>
        <v>4592.0520833333321</v>
      </c>
      <c r="I12" s="307">
        <f>'Benchmark Salaris 24-25'!G12</f>
        <v>2995.2499999999995</v>
      </c>
      <c r="J12" s="296">
        <f>'Benchmark Salaris 24-25'!H12</f>
        <v>4592.0520833333321</v>
      </c>
      <c r="K12" s="307">
        <f>'Benchmark Salaris 24-25'!I12</f>
        <v>2995.2499999999995</v>
      </c>
      <c r="L12" s="296">
        <f>'Benchmark Salaris 24-25'!J12</f>
        <v>4592.0520833333321</v>
      </c>
      <c r="M12" s="307">
        <f>'Benchmark Salaris 26'!C12</f>
        <v>3235.7685749999996</v>
      </c>
      <c r="N12" s="296">
        <f>'Benchmark Salaris 26'!D12</f>
        <v>4960.7938656249989</v>
      </c>
    </row>
    <row r="13" spans="1:68" x14ac:dyDescent="0.25">
      <c r="B13" s="293" t="s">
        <v>23</v>
      </c>
      <c r="C13" s="307">
        <f>'Achterliggende benchmark'!C19</f>
        <v>2537.5</v>
      </c>
      <c r="D13" s="296">
        <f>'Achterliggende benchmark'!D19</f>
        <v>3820.8333333333335</v>
      </c>
      <c r="E13" s="307">
        <f>'Benchmark Salaris 24-25'!C13</f>
        <v>2715.0312499999995</v>
      </c>
      <c r="F13" s="296">
        <f>'Benchmark Salaris 24-25'!D13</f>
        <v>4084.989583333333</v>
      </c>
      <c r="G13" s="307">
        <f>'Benchmark Salaris 24-25'!E13</f>
        <v>2715.0312499999995</v>
      </c>
      <c r="H13" s="296">
        <f>'Benchmark Salaris 24-25'!F13</f>
        <v>4084.989583333333</v>
      </c>
      <c r="I13" s="307">
        <f>'Benchmark Salaris 24-25'!G13</f>
        <v>2715.0312499999995</v>
      </c>
      <c r="J13" s="296">
        <f>'Benchmark Salaris 24-25'!H13</f>
        <v>4084.989583333333</v>
      </c>
      <c r="K13" s="307">
        <f>'Benchmark Salaris 24-25'!I13</f>
        <v>2715.0312499999995</v>
      </c>
      <c r="L13" s="296">
        <f>'Benchmark Salaris 24-25'!J13</f>
        <v>4084.989583333333</v>
      </c>
      <c r="M13" s="307">
        <f>'Benchmark Salaris 26'!C13</f>
        <v>2933.0482593749994</v>
      </c>
      <c r="N13" s="296">
        <f>'Benchmark Salaris 26'!D13</f>
        <v>4413.014246875</v>
      </c>
    </row>
    <row r="14" spans="1:68" x14ac:dyDescent="0.25">
      <c r="B14" s="293" t="s">
        <v>26</v>
      </c>
      <c r="C14" s="308">
        <f>'Achterliggende benchmark'!C20</f>
        <v>2333.3333333333335</v>
      </c>
      <c r="D14" s="297">
        <f>'Achterliggende benchmark'!D20</f>
        <v>3400</v>
      </c>
      <c r="E14" s="308">
        <f>'Benchmark Salaris 24-25'!C14</f>
        <v>2497.083333333333</v>
      </c>
      <c r="F14" s="297">
        <f>'Benchmark Salaris 24-25'!D14</f>
        <v>3635.7499999999995</v>
      </c>
      <c r="G14" s="308">
        <f>'Benchmark Salaris 24-25'!E14</f>
        <v>2497.083333333333</v>
      </c>
      <c r="H14" s="297">
        <f>'Benchmark Salaris 24-25'!F14</f>
        <v>3635.7499999999995</v>
      </c>
      <c r="I14" s="308">
        <f>'Benchmark Salaris 24-25'!G14</f>
        <v>2497.083333333333</v>
      </c>
      <c r="J14" s="297">
        <f>'Benchmark Salaris 24-25'!H14</f>
        <v>3635.7499999999995</v>
      </c>
      <c r="K14" s="308">
        <f>'Benchmark Salaris 24-25'!I14</f>
        <v>2497.083333333333</v>
      </c>
      <c r="L14" s="297">
        <f>'Benchmark Salaris 24-25'!J14</f>
        <v>3635.7499999999995</v>
      </c>
      <c r="M14" s="308">
        <f>'Benchmark Salaris 26'!C14</f>
        <v>2697.5991249999997</v>
      </c>
      <c r="N14" s="297">
        <f>'Benchmark Salaris 26'!D14</f>
        <v>3927.7007249999997</v>
      </c>
    </row>
    <row r="15" spans="1:68" x14ac:dyDescent="0.25">
      <c r="B15" s="293" t="s">
        <v>28</v>
      </c>
      <c r="C15" s="308">
        <f>'Achterliggende benchmark'!C21</f>
        <v>2166.6666666666665</v>
      </c>
      <c r="D15" s="297">
        <f>'Achterliggende benchmark'!D21</f>
        <v>3020.8333333333335</v>
      </c>
      <c r="E15" s="308">
        <f>'Benchmark Salaris 24-25'!C15</f>
        <v>2319.1666666666661</v>
      </c>
      <c r="F15" s="297">
        <f>'Benchmark Salaris 24-25'!D15</f>
        <v>3230.989583333333</v>
      </c>
      <c r="G15" s="308">
        <f>'Benchmark Salaris 24-25'!E15</f>
        <v>2319.1666666666661</v>
      </c>
      <c r="H15" s="297">
        <f>'Benchmark Salaris 24-25'!F15</f>
        <v>3230.989583333333</v>
      </c>
      <c r="I15" s="308">
        <f>'Benchmark Salaris 24-25'!G15</f>
        <v>2319.1666666666661</v>
      </c>
      <c r="J15" s="297">
        <f>'Benchmark Salaris 24-25'!H15</f>
        <v>3230.989583333333</v>
      </c>
      <c r="K15" s="308">
        <f>'Benchmark Salaris 24-25'!I15</f>
        <v>2319.1666666666661</v>
      </c>
      <c r="L15" s="297">
        <f>'Benchmark Salaris 24-25'!J15</f>
        <v>3230.989583333333</v>
      </c>
      <c r="M15" s="308">
        <f>'Benchmark Salaris 26'!C15</f>
        <v>2505.3957499999992</v>
      </c>
      <c r="N15" s="297">
        <f>'Benchmark Salaris 26'!D15</f>
        <v>3490.4380468749996</v>
      </c>
    </row>
    <row r="16" spans="1:68" x14ac:dyDescent="0.25">
      <c r="B16" s="293" t="s">
        <v>31</v>
      </c>
      <c r="C16" s="309">
        <f>'Achterliggende benchmark'!C22</f>
        <v>2037.5</v>
      </c>
      <c r="D16" s="298">
        <f>'Achterliggende benchmark'!D22</f>
        <v>2679.1666666666665</v>
      </c>
      <c r="E16" s="309">
        <f>'Benchmark Salaris 24-25'!C16</f>
        <v>2181.28125</v>
      </c>
      <c r="F16" s="298">
        <f>'Benchmark Salaris 24-25'!D16</f>
        <v>2866.2604166666661</v>
      </c>
      <c r="G16" s="310">
        <f>'Benchmark Salaris 24-25'!E16</f>
        <v>2193.36</v>
      </c>
      <c r="H16" s="298">
        <f>'Benchmark Salaris 24-25'!F16</f>
        <v>2866.26</v>
      </c>
      <c r="I16" s="310">
        <f>'Benchmark Salaris 24-25'!G16</f>
        <v>2254.29</v>
      </c>
      <c r="J16" s="298">
        <f>'Benchmark Salaris 24-25'!H16</f>
        <v>2866.26</v>
      </c>
      <c r="K16" s="310">
        <f>'Benchmark Salaris 24-25'!I16</f>
        <v>2308.8000000000002</v>
      </c>
      <c r="L16" s="298">
        <f>'Benchmark Salaris 24-25'!J16</f>
        <v>2866.26</v>
      </c>
      <c r="M16" s="310">
        <f>'Benchmark Salaris 26'!C16</f>
        <v>2358.5</v>
      </c>
      <c r="N16" s="298">
        <f>'Benchmark Salaris 26'!D16</f>
        <v>3096.4211281249995</v>
      </c>
    </row>
    <row r="17" spans="1:41" x14ac:dyDescent="0.25">
      <c r="B17" s="293" t="s">
        <v>33</v>
      </c>
      <c r="C17" s="310">
        <f>'Achterliggende benchmark'!C23</f>
        <v>1995</v>
      </c>
      <c r="D17" s="298">
        <f>'Achterliggende benchmark'!D23</f>
        <v>2358.3333333333335</v>
      </c>
      <c r="E17" s="310">
        <f>'Benchmark Salaris 24-25'!C17</f>
        <v>2135.9124999999999</v>
      </c>
      <c r="F17" s="298">
        <f>'Benchmark Salaris 24-25'!D17</f>
        <v>2523.770833333333</v>
      </c>
      <c r="G17" s="310">
        <f>'Benchmark Salaris 24-25'!E17</f>
        <v>2193.36</v>
      </c>
      <c r="H17" s="298">
        <f>'Benchmark Salaris 24-25'!F17</f>
        <v>2523.77</v>
      </c>
      <c r="I17" s="310">
        <f>'Benchmark Salaris 24-25'!G17</f>
        <v>2254.29</v>
      </c>
      <c r="J17" s="298">
        <f>'Benchmark Salaris 24-25'!H17</f>
        <v>2523.77</v>
      </c>
      <c r="K17" s="310">
        <f>'Benchmark Salaris 24-25'!I17</f>
        <v>2308.8000000000002</v>
      </c>
      <c r="L17" s="298">
        <f>'Benchmark Salaris 24-25'!J17</f>
        <v>2523.77</v>
      </c>
      <c r="M17" s="310">
        <f>'Benchmark Salaris 26'!C17</f>
        <v>2358.5</v>
      </c>
      <c r="N17" s="298">
        <f>'Benchmark Salaris 26'!D17</f>
        <v>2726.4296312499996</v>
      </c>
    </row>
    <row r="18" spans="1:41" ht="15.75" thickBot="1" x14ac:dyDescent="0.3">
      <c r="B18" s="304" t="s">
        <v>35</v>
      </c>
      <c r="C18" s="311">
        <f>'Achterliggende benchmark'!C24</f>
        <v>1995</v>
      </c>
      <c r="D18" s="299">
        <f>'Achterliggende benchmark'!D24</f>
        <v>1995</v>
      </c>
      <c r="E18" s="311">
        <f>'Benchmark Salaris 24-25'!C18</f>
        <v>2135.9124999999999</v>
      </c>
      <c r="F18" s="299">
        <f>'Benchmark Salaris 24-25'!D18</f>
        <v>2135.9124999999999</v>
      </c>
      <c r="G18" s="311">
        <f>'Benchmark Salaris 24-25'!E18</f>
        <v>2193.36</v>
      </c>
      <c r="H18" s="299">
        <f>'Benchmark Salaris 24-25'!F18</f>
        <v>2193.36</v>
      </c>
      <c r="I18" s="311">
        <f>'Benchmark Salaris 24-25'!G18</f>
        <v>2254.29</v>
      </c>
      <c r="J18" s="299">
        <f>'Benchmark Salaris 24-25'!H18</f>
        <v>2254.29</v>
      </c>
      <c r="K18" s="311">
        <f>'Benchmark Salaris 24-25'!I18</f>
        <v>2308.8000000000002</v>
      </c>
      <c r="L18" s="299">
        <f>'Benchmark Salaris 24-25'!J18</f>
        <v>2308.8000000000002</v>
      </c>
      <c r="M18" s="311">
        <f>'Benchmark Salaris 26'!C18</f>
        <v>2358.5</v>
      </c>
      <c r="N18" s="299">
        <f>'Benchmark Salaris 26'!D18</f>
        <v>2358.5</v>
      </c>
    </row>
    <row r="20" spans="1:41" customFormat="1" ht="61.35" customHeight="1" x14ac:dyDescent="0.25">
      <c r="A20" s="109"/>
      <c r="B20" s="109"/>
      <c r="C20" s="109"/>
      <c r="D20" s="109"/>
      <c r="E20" s="110"/>
      <c r="F20" s="110"/>
      <c r="G20" s="110"/>
      <c r="H20" s="110"/>
      <c r="I20" s="110"/>
      <c r="J20" s="110"/>
      <c r="K20" s="110"/>
      <c r="L20" s="110"/>
      <c r="M20" s="110"/>
      <c r="N20" s="110"/>
      <c r="O20" s="110"/>
      <c r="P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row>
  </sheetData>
  <sheetProtection algorithmName="SHA-512" hashValue="PoO5Xk5tFyKNWSx4H05SObo2/tk6oX1huXTVA86CGFrBYNM2egjCqRk905R7yVUoTpgUBQR9AAjZBwv2WXimwQ==" saltValue="j6vH07D+vsMDG+iAl8J23Q==" spinCount="100000" sheet="1" formatCells="0" formatColumns="0" formatRows="0" insertColumns="0" insertRows="0" insertHyperlinks="0" deleteColumns="0" deleteRows="0" sort="0" autoFilter="0" pivotTables="0"/>
  <mergeCells count="7">
    <mergeCell ref="M5:N5"/>
    <mergeCell ref="B3:N4"/>
    <mergeCell ref="E5:F5"/>
    <mergeCell ref="G5:H5"/>
    <mergeCell ref="I5:J5"/>
    <mergeCell ref="K5:L5"/>
    <mergeCell ref="C5:D5"/>
  </mergeCells>
  <pageMargins left="0.23622047244094491" right="0.23622047244094491" top="0.6692913385826772" bottom="0.35433070866141736" header="0.31496062992125984" footer="7.874015748031496E-2"/>
  <pageSetup paperSize="9" scale="74" orientation="landscape" r:id="rId1"/>
  <headerFooter scaleWithDoc="0">
    <oddHeader>&amp;L&amp;"-,Vet"&amp;14Benchmark salarissen per maand Film/AV (culturele) producties 2023-2026</oddHeader>
    <oddFooter>Pagina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3E7C6-3F64-48F0-AFE5-B1B71D8E9B69}">
  <sheetPr>
    <pageSetUpPr fitToPage="1"/>
  </sheetPr>
  <dimension ref="A1:BN29"/>
  <sheetViews>
    <sheetView workbookViewId="0">
      <selection activeCell="A2" sqref="A2"/>
    </sheetView>
  </sheetViews>
  <sheetFormatPr defaultColWidth="9.140625" defaultRowHeight="15" x14ac:dyDescent="0.25"/>
  <cols>
    <col min="1" max="1" width="1.5703125" style="10" customWidth="1"/>
    <col min="2" max="2" width="9.140625" style="10"/>
    <col min="3" max="4" width="24.5703125" style="10" customWidth="1"/>
    <col min="5" max="5" width="32.85546875" style="10" customWidth="1"/>
    <col min="6" max="6" width="1.7109375" style="10" customWidth="1"/>
    <col min="7" max="7" width="1.140625" style="10" customWidth="1"/>
    <col min="8" max="8" width="8.28515625" style="10" customWidth="1"/>
    <col min="9" max="9" width="10.85546875" style="10" bestFit="1" customWidth="1"/>
    <col min="10" max="10" width="8.28515625" style="10" bestFit="1" customWidth="1"/>
    <col min="11" max="11" width="10.85546875" style="10" bestFit="1" customWidth="1"/>
    <col min="12" max="12" width="8.28515625" style="10" bestFit="1" customWidth="1"/>
    <col min="13" max="13" width="1.5703125" style="10" customWidth="1"/>
    <col min="14" max="16384" width="9.140625" style="10"/>
  </cols>
  <sheetData>
    <row r="1" spans="1:66" s="91" customFormat="1" ht="31.7" customHeight="1" x14ac:dyDescent="0.25">
      <c r="A1" s="108"/>
      <c r="B1" s="126" t="s">
        <v>150</v>
      </c>
      <c r="C1" s="125"/>
      <c r="D1" s="125"/>
      <c r="E1" s="324"/>
      <c r="F1" s="324"/>
      <c r="G1" s="324"/>
      <c r="H1" s="125" t="s">
        <v>128</v>
      </c>
      <c r="I1" s="125" t="s">
        <v>129</v>
      </c>
      <c r="J1" s="315">
        <v>8.0299999999999996E-2</v>
      </c>
      <c r="K1" s="125" t="s">
        <v>142</v>
      </c>
      <c r="L1" s="315">
        <v>6.7100000000000007E-2</v>
      </c>
      <c r="M1" s="125"/>
      <c r="N1" s="89"/>
      <c r="O1" s="89"/>
      <c r="P1" s="181"/>
      <c r="Q1" s="89"/>
      <c r="R1" s="182"/>
      <c r="S1" s="89"/>
      <c r="T1" s="89"/>
      <c r="U1" s="89"/>
      <c r="V1" s="89"/>
    </row>
    <row r="2" spans="1:66" customFormat="1" ht="15.75" thickBot="1" x14ac:dyDescent="0.3">
      <c r="A2" s="10"/>
      <c r="B2" s="11"/>
      <c r="C2" s="10"/>
      <c r="D2" s="16"/>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row>
    <row r="3" spans="1:66" ht="75" customHeight="1" x14ac:dyDescent="0.25">
      <c r="B3" s="463" t="s">
        <v>147</v>
      </c>
      <c r="C3" s="464"/>
      <c r="D3" s="465"/>
    </row>
    <row r="4" spans="1:66" ht="15" customHeight="1" x14ac:dyDescent="0.25">
      <c r="B4" s="476" t="s">
        <v>92</v>
      </c>
      <c r="C4" s="477"/>
      <c r="D4" s="478"/>
    </row>
    <row r="5" spans="1:66" ht="47.25" customHeight="1" thickBot="1" x14ac:dyDescent="0.3">
      <c r="B5" s="329"/>
      <c r="C5" s="474" t="s">
        <v>149</v>
      </c>
      <c r="D5" s="475"/>
    </row>
    <row r="6" spans="1:66" ht="15.75" thickBot="1" x14ac:dyDescent="0.3">
      <c r="B6" s="301"/>
      <c r="C6" s="328" t="s">
        <v>99</v>
      </c>
      <c r="D6" s="302" t="s">
        <v>100</v>
      </c>
    </row>
    <row r="7" spans="1:66" x14ac:dyDescent="0.25">
      <c r="B7" s="303" t="s">
        <v>101</v>
      </c>
      <c r="C7" s="325">
        <f>('Benchmark Salaris 24-25'!C7*$L$1)+'Benchmark Salaris 24-25'!C7</f>
        <v>6129.4890937499995</v>
      </c>
      <c r="D7" s="326">
        <f>('Benchmark Salaris 24-25'!D7*$L$1)+'Benchmark Salaris 24-25'!D7</f>
        <v>9518.3986124999992</v>
      </c>
      <c r="E7" s="327"/>
    </row>
    <row r="8" spans="1:66" x14ac:dyDescent="0.25">
      <c r="B8" s="293" t="s">
        <v>11</v>
      </c>
      <c r="C8" s="305">
        <f>('Benchmark Salaris 24-25'!C8*$L$1)+'Benchmark Salaris 24-25'!C8</f>
        <v>5308.3667593749997</v>
      </c>
      <c r="D8" s="294">
        <f>('Benchmark Salaris 24-25'!D8*$L$1)+'Benchmark Salaris 24-25'!D8</f>
        <v>8227.3854624999985</v>
      </c>
    </row>
    <row r="9" spans="1:66" x14ac:dyDescent="0.25">
      <c r="B9" s="293" t="s">
        <v>13</v>
      </c>
      <c r="C9" s="305">
        <f>('Benchmark Salaris 24-25'!C9*$L$1)+'Benchmark Salaris 24-25'!C9</f>
        <v>4596.410978124999</v>
      </c>
      <c r="D9" s="294">
        <f>('Benchmark Salaris 24-25'!D9*$L$1)+'Benchmark Salaris 24-25'!D9</f>
        <v>7135.7199312499988</v>
      </c>
    </row>
    <row r="10" spans="1:66" x14ac:dyDescent="0.25">
      <c r="B10" s="293" t="s">
        <v>16</v>
      </c>
      <c r="C10" s="306">
        <f>('Benchmark Salaris 24-25'!C10*$L$1)+'Benchmark Salaris 24-25'!C10</f>
        <v>4022.0999812499995</v>
      </c>
      <c r="D10" s="295">
        <f>('Benchmark Salaris 24-25'!D10*$L$1)+'Benchmark Salaris 24-25'!D10</f>
        <v>6248.1483906249996</v>
      </c>
    </row>
    <row r="11" spans="1:66" x14ac:dyDescent="0.25">
      <c r="B11" s="293" t="s">
        <v>18</v>
      </c>
      <c r="C11" s="306">
        <f>('Benchmark Salaris 24-25'!C11*$JJ$1)+'Benchmark Salaris 24-25'!C11</f>
        <v>3337.739583333333</v>
      </c>
      <c r="D11" s="295">
        <f>('Benchmark Salaris 24-25'!D11*$J$1)+'Benchmark Salaris 24-25'!D11</f>
        <v>5590.2599187499991</v>
      </c>
    </row>
    <row r="12" spans="1:66" x14ac:dyDescent="0.25">
      <c r="B12" s="293" t="s">
        <v>21</v>
      </c>
      <c r="C12" s="307">
        <f>('Benchmark Salaris 24-25'!C12*$J$1)+'Benchmark Salaris 24-25'!C12</f>
        <v>3235.7685749999996</v>
      </c>
      <c r="D12" s="296">
        <f>('Benchmark Salaris 24-25'!D12*$J$1)+'Benchmark Salaris 24-25'!D12</f>
        <v>4960.7938656249989</v>
      </c>
    </row>
    <row r="13" spans="1:66" x14ac:dyDescent="0.25">
      <c r="B13" s="293" t="s">
        <v>23</v>
      </c>
      <c r="C13" s="307">
        <f>('Benchmark Salaris 24-25'!C13*$J$1)+'Benchmark Salaris 24-25'!C13</f>
        <v>2933.0482593749994</v>
      </c>
      <c r="D13" s="296">
        <f>('Benchmark Salaris 24-25'!D13*$J$1)+'Benchmark Salaris 24-25'!D13</f>
        <v>4413.014246875</v>
      </c>
    </row>
    <row r="14" spans="1:66" x14ac:dyDescent="0.25">
      <c r="B14" s="293" t="s">
        <v>26</v>
      </c>
      <c r="C14" s="308">
        <f>('Benchmark Salaris 24-25'!C14*$J$1)+'Benchmark Salaris 24-25'!C14</f>
        <v>2697.5991249999997</v>
      </c>
      <c r="D14" s="297">
        <f>('Benchmark Salaris 24-25'!D14*$J$1)+'Benchmark Salaris 24-25'!D14</f>
        <v>3927.7007249999997</v>
      </c>
    </row>
    <row r="15" spans="1:66" x14ac:dyDescent="0.25">
      <c r="B15" s="293" t="s">
        <v>28</v>
      </c>
      <c r="C15" s="308">
        <f>('Benchmark Salaris 24-25'!C15*$J$1)+'Benchmark Salaris 24-25'!C15</f>
        <v>2505.3957499999992</v>
      </c>
      <c r="D15" s="297">
        <f>('Benchmark Salaris 24-25'!D15*$J$1)+'Benchmark Salaris 24-25'!D15</f>
        <v>3490.4380468749996</v>
      </c>
    </row>
    <row r="16" spans="1:66" x14ac:dyDescent="0.25">
      <c r="B16" s="293" t="s">
        <v>31</v>
      </c>
      <c r="C16" s="310">
        <v>2358.5</v>
      </c>
      <c r="D16" s="298">
        <f>('Benchmark Salaris 24-25'!D16*$J$1)+'Benchmark Salaris 24-25'!D16</f>
        <v>3096.4211281249995</v>
      </c>
    </row>
    <row r="17" spans="1:39" x14ac:dyDescent="0.25">
      <c r="B17" s="293" t="s">
        <v>33</v>
      </c>
      <c r="C17" s="310">
        <v>2358.5</v>
      </c>
      <c r="D17" s="298">
        <f>('Benchmark Salaris 24-25'!D17*$J$1)+'Benchmark Salaris 24-25'!D17</f>
        <v>2726.4296312499996</v>
      </c>
    </row>
    <row r="18" spans="1:39" ht="15.75" thickBot="1" x14ac:dyDescent="0.3">
      <c r="B18" s="304" t="s">
        <v>35</v>
      </c>
      <c r="C18" s="311">
        <v>2358.5</v>
      </c>
      <c r="D18" s="299">
        <v>2358.5</v>
      </c>
    </row>
    <row r="19" spans="1:39" x14ac:dyDescent="0.25">
      <c r="B19" s="313"/>
      <c r="C19" s="314"/>
      <c r="D19" s="314"/>
    </row>
    <row r="20" spans="1:39" s="91" customFormat="1" ht="31.7" customHeight="1" x14ac:dyDescent="0.25">
      <c r="A20" s="108"/>
      <c r="B20" s="446" t="s">
        <v>133</v>
      </c>
      <c r="C20" s="446"/>
      <c r="D20" s="446"/>
      <c r="E20" s="446"/>
      <c r="F20" s="446"/>
      <c r="G20" s="446"/>
      <c r="H20" s="446"/>
      <c r="I20" s="446"/>
      <c r="J20" s="446"/>
      <c r="K20" s="446"/>
      <c r="L20" s="446"/>
      <c r="M20" s="108"/>
      <c r="N20" s="89"/>
      <c r="O20" s="89"/>
      <c r="P20" s="89"/>
    </row>
    <row r="21" spans="1:39" x14ac:dyDescent="0.25">
      <c r="B21" s="313"/>
      <c r="C21" s="314"/>
      <c r="D21" s="314"/>
    </row>
    <row r="22" spans="1:39" ht="82.5" customHeight="1" x14ac:dyDescent="0.25">
      <c r="B22" s="473" t="s">
        <v>134</v>
      </c>
      <c r="C22" s="479"/>
      <c r="D22" s="479"/>
      <c r="E22" s="479"/>
      <c r="F22" s="479"/>
      <c r="G22" s="479"/>
      <c r="H22" s="479"/>
      <c r="I22" s="479"/>
      <c r="J22" s="479"/>
      <c r="K22" s="479"/>
      <c r="L22" s="479"/>
    </row>
    <row r="23" spans="1:39" ht="145.5" customHeight="1" x14ac:dyDescent="0.25">
      <c r="B23" s="473" t="s">
        <v>135</v>
      </c>
      <c r="C23" s="473"/>
      <c r="D23" s="473"/>
      <c r="E23" s="473"/>
      <c r="F23" s="473"/>
      <c r="G23" s="473"/>
      <c r="H23" s="473"/>
      <c r="I23" s="473"/>
      <c r="J23" s="473"/>
      <c r="K23" s="473"/>
      <c r="L23" s="473"/>
    </row>
    <row r="24" spans="1:39" x14ac:dyDescent="0.25">
      <c r="B24" s="319"/>
      <c r="C24" s="319"/>
      <c r="D24" s="319"/>
      <c r="E24" s="319"/>
      <c r="F24" s="319"/>
      <c r="G24" s="319"/>
      <c r="H24" s="319"/>
      <c r="I24" s="319"/>
      <c r="J24" s="319"/>
      <c r="K24" s="319"/>
      <c r="L24" s="319"/>
    </row>
    <row r="25" spans="1:39" ht="108.75" customHeight="1" x14ac:dyDescent="0.25">
      <c r="B25" s="473" t="s">
        <v>136</v>
      </c>
      <c r="C25" s="473"/>
      <c r="D25" s="473"/>
      <c r="E25" s="473"/>
      <c r="F25" s="473"/>
      <c r="G25" s="473"/>
      <c r="H25" s="473"/>
      <c r="I25" s="473"/>
      <c r="J25" s="473"/>
      <c r="K25" s="473"/>
      <c r="L25" s="473"/>
    </row>
    <row r="26" spans="1:39" x14ac:dyDescent="0.25">
      <c r="B26" s="319"/>
      <c r="C26" s="319"/>
      <c r="D26" s="319"/>
      <c r="E26" s="319"/>
      <c r="F26" s="319"/>
      <c r="G26" s="319"/>
      <c r="H26" s="319"/>
      <c r="I26" s="319"/>
      <c r="J26" s="319"/>
      <c r="K26" s="319"/>
      <c r="L26" s="319"/>
    </row>
    <row r="27" spans="1:39" ht="77.25" customHeight="1" x14ac:dyDescent="0.25">
      <c r="B27" s="473" t="s">
        <v>155</v>
      </c>
      <c r="C27" s="473"/>
      <c r="D27" s="473"/>
      <c r="E27" s="473"/>
      <c r="F27" s="473"/>
      <c r="G27" s="473"/>
      <c r="H27" s="473"/>
      <c r="I27" s="473"/>
      <c r="J27" s="473"/>
      <c r="K27" s="473"/>
      <c r="L27" s="319"/>
    </row>
    <row r="29" spans="1:39" customFormat="1" ht="61.35" customHeight="1" x14ac:dyDescent="0.25">
      <c r="A29" s="109"/>
      <c r="B29" s="109"/>
      <c r="C29" s="110"/>
      <c r="D29" s="110"/>
      <c r="E29" s="110"/>
      <c r="F29" s="110"/>
      <c r="G29" s="110"/>
      <c r="H29" s="110"/>
      <c r="I29" s="110"/>
      <c r="J29" s="110"/>
      <c r="K29" s="110"/>
      <c r="L29" s="110"/>
      <c r="M29" s="110"/>
      <c r="N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row>
  </sheetData>
  <sheetProtection algorithmName="SHA-512" hashValue="ltsN5lQ05nd1z+egx2micKYlWczSczfE8lu7EAIQTrKmO0INa/zhKqCVRyAN10P797pSu1otyb1XUxbhaY3AKw==" saltValue="Ku1mrX85NXipDnEi9AfNmw==" spinCount="100000" sheet="1" formatCells="0" formatColumns="0" formatRows="0" insertColumns="0" insertRows="0" insertHyperlinks="0" deleteColumns="0" deleteRows="0" sort="0" autoFilter="0" pivotTables="0"/>
  <mergeCells count="8">
    <mergeCell ref="B27:K27"/>
    <mergeCell ref="B20:L20"/>
    <mergeCell ref="C5:D5"/>
    <mergeCell ref="B3:D3"/>
    <mergeCell ref="B4:D4"/>
    <mergeCell ref="B22:L22"/>
    <mergeCell ref="B23:L23"/>
    <mergeCell ref="B25:L25"/>
  </mergeCells>
  <pageMargins left="0.23622047244094491" right="0.23622047244094491" top="0.6692913385826772" bottom="0.35433070866141736" header="0.31496062992125984" footer="7.874015748031496E-2"/>
  <pageSetup paperSize="9" scale="56" orientation="landscape" r:id="rId1"/>
  <headerFooter scaleWithDoc="0">
    <oddHeader>&amp;L&amp;"-,Vet"&amp;14Tabel benchmark salarissen per maand Film/AV 2026 (peildatum 1 januari 2026)</oddHeader>
    <oddFooter>Pagina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3E615-5D6E-44BB-B85A-37405DE7CDF6}">
  <sheetPr>
    <pageSetUpPr fitToPage="1"/>
  </sheetPr>
  <dimension ref="A1:BF30"/>
  <sheetViews>
    <sheetView workbookViewId="0">
      <selection activeCell="A2" sqref="A2"/>
    </sheetView>
  </sheetViews>
  <sheetFormatPr defaultColWidth="9.140625" defaultRowHeight="15" x14ac:dyDescent="0.25"/>
  <cols>
    <col min="1" max="1" width="1.5703125" style="10" customWidth="1"/>
    <col min="2" max="2" width="9.140625" style="10"/>
    <col min="3" max="10" width="20.7109375" style="10" customWidth="1"/>
    <col min="11" max="11" width="1.5703125" style="10" customWidth="1"/>
    <col min="12" max="16384" width="9.140625" style="10"/>
  </cols>
  <sheetData>
    <row r="1" spans="1:58" s="91" customFormat="1" ht="31.7" customHeight="1" x14ac:dyDescent="0.25">
      <c r="A1" s="108"/>
      <c r="B1" s="446" t="s">
        <v>151</v>
      </c>
      <c r="C1" s="446"/>
      <c r="D1" s="446"/>
      <c r="E1" s="446"/>
      <c r="F1" s="446"/>
      <c r="G1" s="446"/>
      <c r="H1" s="123" t="s">
        <v>78</v>
      </c>
      <c r="I1" s="324"/>
      <c r="J1" s="123"/>
      <c r="K1" s="108"/>
      <c r="L1" s="89"/>
      <c r="M1" s="89"/>
      <c r="N1" s="89"/>
    </row>
    <row r="2" spans="1:58" customFormat="1" ht="15.75" thickBot="1" x14ac:dyDescent="0.3">
      <c r="A2" s="10"/>
      <c r="B2" s="11"/>
      <c r="C2" s="10"/>
      <c r="D2" s="10"/>
      <c r="E2" s="10"/>
      <c r="F2" s="40"/>
      <c r="G2" s="10"/>
      <c r="H2" s="16"/>
      <c r="I2" s="10"/>
      <c r="J2" s="16"/>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row>
    <row r="3" spans="1:58" ht="75" customHeight="1" x14ac:dyDescent="0.25">
      <c r="B3" s="483" t="s">
        <v>141</v>
      </c>
      <c r="C3" s="484"/>
      <c r="D3" s="484"/>
      <c r="E3" s="484"/>
      <c r="F3" s="484"/>
      <c r="G3" s="484"/>
      <c r="H3" s="484"/>
      <c r="I3" s="484"/>
      <c r="J3" s="485"/>
    </row>
    <row r="4" spans="1:58" ht="15" customHeight="1" x14ac:dyDescent="0.25">
      <c r="B4" s="486" t="s">
        <v>92</v>
      </c>
      <c r="C4" s="487"/>
      <c r="D4" s="487"/>
      <c r="E4" s="487"/>
      <c r="F4" s="487"/>
      <c r="G4" s="487"/>
      <c r="H4" s="487"/>
      <c r="I4" s="487"/>
      <c r="J4" s="488"/>
    </row>
    <row r="5" spans="1:58" ht="45" customHeight="1" thickBot="1" x14ac:dyDescent="0.3">
      <c r="B5" s="323"/>
      <c r="C5" s="469" t="s">
        <v>137</v>
      </c>
      <c r="D5" s="469"/>
      <c r="E5" s="469" t="s">
        <v>138</v>
      </c>
      <c r="F5" s="469"/>
      <c r="G5" s="469" t="s">
        <v>139</v>
      </c>
      <c r="H5" s="469"/>
      <c r="I5" s="461" t="s">
        <v>140</v>
      </c>
      <c r="J5" s="462"/>
    </row>
    <row r="6" spans="1:58" ht="15.75" thickBot="1" x14ac:dyDescent="0.3">
      <c r="B6" s="301"/>
      <c r="C6" s="322" t="s">
        <v>99</v>
      </c>
      <c r="D6" s="321" t="s">
        <v>100</v>
      </c>
      <c r="E6" s="322" t="s">
        <v>99</v>
      </c>
      <c r="F6" s="321" t="s">
        <v>100</v>
      </c>
      <c r="G6" s="322" t="s">
        <v>99</v>
      </c>
      <c r="H6" s="321" t="s">
        <v>100</v>
      </c>
      <c r="I6" s="322" t="s">
        <v>99</v>
      </c>
      <c r="J6" s="321" t="s">
        <v>100</v>
      </c>
    </row>
    <row r="7" spans="1:58" x14ac:dyDescent="0.25">
      <c r="B7" s="303" t="s">
        <v>101</v>
      </c>
      <c r="C7" s="312">
        <f>64500/12*1.0675+6.25</f>
        <v>5744.0624999999991</v>
      </c>
      <c r="D7" s="300">
        <f>100200/12*1.0675+6.25</f>
        <v>8919.875</v>
      </c>
      <c r="E7" s="312">
        <f>64500/12*1.0675+6.25</f>
        <v>5744.0624999999991</v>
      </c>
      <c r="F7" s="300">
        <f>100200/12*1.0675+6.25</f>
        <v>8919.875</v>
      </c>
      <c r="G7" s="312">
        <f>64500/12*1.0675+6.25</f>
        <v>5744.0624999999991</v>
      </c>
      <c r="H7" s="300">
        <f>100200/12*1.0675+6.25</f>
        <v>8919.875</v>
      </c>
      <c r="I7" s="312">
        <f>64500/12*1.0675+6.25</f>
        <v>5744.0624999999991</v>
      </c>
      <c r="J7" s="300">
        <f>100200/12*1.0675+6.25</f>
        <v>8919.875</v>
      </c>
    </row>
    <row r="8" spans="1:58" x14ac:dyDescent="0.25">
      <c r="B8" s="293" t="s">
        <v>11</v>
      </c>
      <c r="C8" s="305">
        <f>55850/12*1.0675+6.25</f>
        <v>4974.5729166666661</v>
      </c>
      <c r="D8" s="294">
        <f>86600/12*1.0675+6.25</f>
        <v>7710.0416666666661</v>
      </c>
      <c r="E8" s="305">
        <f>55850/12*1.0675+6.25</f>
        <v>4974.5729166666661</v>
      </c>
      <c r="F8" s="294">
        <f>86600/12*1.0675+6.25</f>
        <v>7710.0416666666661</v>
      </c>
      <c r="G8" s="305">
        <f>55850/12*1.0675+6.25</f>
        <v>4974.5729166666661</v>
      </c>
      <c r="H8" s="294">
        <f>86600/12*1.0675+6.25</f>
        <v>7710.0416666666661</v>
      </c>
      <c r="I8" s="305">
        <f>55850/12*1.0675+6.25</f>
        <v>4974.5729166666661</v>
      </c>
      <c r="J8" s="294">
        <f>86600/12*1.0675+6.25</f>
        <v>7710.0416666666661</v>
      </c>
    </row>
    <row r="9" spans="1:58" x14ac:dyDescent="0.25">
      <c r="B9" s="293" t="s">
        <v>13</v>
      </c>
      <c r="C9" s="305">
        <f>48350/12*1.0675+6.25</f>
        <v>4307.3854166666661</v>
      </c>
      <c r="D9" s="294">
        <f>75100/12*1.0675+6.25</f>
        <v>6687.0208333333321</v>
      </c>
      <c r="E9" s="305">
        <f>48350/12*1.0675+6.25</f>
        <v>4307.3854166666661</v>
      </c>
      <c r="F9" s="294">
        <f>75100/12*1.0675+6.25</f>
        <v>6687.0208333333321</v>
      </c>
      <c r="G9" s="305">
        <f>48350/12*1.0675+6.25</f>
        <v>4307.3854166666661</v>
      </c>
      <c r="H9" s="294">
        <f>75100/12*1.0675+6.25</f>
        <v>6687.0208333333321</v>
      </c>
      <c r="I9" s="305">
        <f>48350/12*1.0675+6.25</f>
        <v>4307.3854166666661</v>
      </c>
      <c r="J9" s="294">
        <f>75100/12*1.0675+6.25</f>
        <v>6687.0208333333321</v>
      </c>
    </row>
    <row r="10" spans="1:58" x14ac:dyDescent="0.25">
      <c r="B10" s="293" t="s">
        <v>16</v>
      </c>
      <c r="C10" s="306">
        <f>42300/12*1.0675+6.25</f>
        <v>3769.1874999999995</v>
      </c>
      <c r="D10" s="295">
        <f>65750/12*1.0675+6.25</f>
        <v>5855.2604166666661</v>
      </c>
      <c r="E10" s="306">
        <f>42300/12*1.0675+6.25</f>
        <v>3769.1874999999995</v>
      </c>
      <c r="F10" s="295">
        <f>65750/12*1.0675+6.25</f>
        <v>5855.2604166666661</v>
      </c>
      <c r="G10" s="306">
        <f>42300/12*1.0675+6.25</f>
        <v>3769.1874999999995</v>
      </c>
      <c r="H10" s="295">
        <f>65750/12*1.0675+6.25</f>
        <v>5855.2604166666661</v>
      </c>
      <c r="I10" s="306">
        <f>42300/12*1.0675+6.25</f>
        <v>3769.1874999999995</v>
      </c>
      <c r="J10" s="295">
        <f>65750/12*1.0675+6.25</f>
        <v>5855.2604166666661</v>
      </c>
    </row>
    <row r="11" spans="1:58" x14ac:dyDescent="0.25">
      <c r="B11" s="293" t="s">
        <v>18</v>
      </c>
      <c r="C11" s="306">
        <f>37450/12*1.0675+6.25</f>
        <v>3337.739583333333</v>
      </c>
      <c r="D11" s="295">
        <f>58100/12*1.0675+6.25</f>
        <v>5174.7291666666661</v>
      </c>
      <c r="E11" s="306">
        <f>37450/12*1.0675+6.25</f>
        <v>3337.739583333333</v>
      </c>
      <c r="F11" s="295">
        <f>58100/12*1.0675+6.25</f>
        <v>5174.7291666666661</v>
      </c>
      <c r="G11" s="306">
        <f>37450/12*1.0675+6.25</f>
        <v>3337.739583333333</v>
      </c>
      <c r="H11" s="295">
        <f>58100/12*1.0675+6.25</f>
        <v>5174.7291666666661</v>
      </c>
      <c r="I11" s="306">
        <f>37450/12*1.0675+6.25</f>
        <v>3337.739583333333</v>
      </c>
      <c r="J11" s="295">
        <f>58100/12*1.0675+6.25</f>
        <v>5174.7291666666661</v>
      </c>
    </row>
    <row r="12" spans="1:58" x14ac:dyDescent="0.25">
      <c r="B12" s="293" t="s">
        <v>21</v>
      </c>
      <c r="C12" s="307">
        <f>33600/12*1.0675+6.25</f>
        <v>2995.2499999999995</v>
      </c>
      <c r="D12" s="296">
        <f>51550/12*1.0675+6.25</f>
        <v>4592.0520833333321</v>
      </c>
      <c r="E12" s="307">
        <f>33600/12*1.0675+6.25</f>
        <v>2995.2499999999995</v>
      </c>
      <c r="F12" s="296">
        <f>51550/12*1.0675+6.25</f>
        <v>4592.0520833333321</v>
      </c>
      <c r="G12" s="307">
        <f>33600/12*1.0675+6.25</f>
        <v>2995.2499999999995</v>
      </c>
      <c r="H12" s="296">
        <f>51550/12*1.0675+6.25</f>
        <v>4592.0520833333321</v>
      </c>
      <c r="I12" s="307">
        <f>33600/12*1.0675+6.25</f>
        <v>2995.2499999999995</v>
      </c>
      <c r="J12" s="296">
        <f>51550/12*1.0675+6.25</f>
        <v>4592.0520833333321</v>
      </c>
    </row>
    <row r="13" spans="1:58" x14ac:dyDescent="0.25">
      <c r="B13" s="293" t="s">
        <v>23</v>
      </c>
      <c r="C13" s="307">
        <f>30450/12*1.0675+6.25</f>
        <v>2715.0312499999995</v>
      </c>
      <c r="D13" s="296">
        <f>45850/12*1.0675+6.25</f>
        <v>4084.989583333333</v>
      </c>
      <c r="E13" s="307">
        <f>30450/12*1.0675+6.25</f>
        <v>2715.0312499999995</v>
      </c>
      <c r="F13" s="296">
        <f>45850/12*1.0675+6.25</f>
        <v>4084.989583333333</v>
      </c>
      <c r="G13" s="307">
        <f>30450/12*1.0675+6.25</f>
        <v>2715.0312499999995</v>
      </c>
      <c r="H13" s="296">
        <f>45850/12*1.0675+6.25</f>
        <v>4084.989583333333</v>
      </c>
      <c r="I13" s="307">
        <f>30450/12*1.0675+6.25</f>
        <v>2715.0312499999995</v>
      </c>
      <c r="J13" s="296">
        <f>45850/12*1.0675+6.25</f>
        <v>4084.989583333333</v>
      </c>
    </row>
    <row r="14" spans="1:58" x14ac:dyDescent="0.25">
      <c r="B14" s="293" t="s">
        <v>26</v>
      </c>
      <c r="C14" s="308">
        <f>28000/12*1.0675+6.25</f>
        <v>2497.083333333333</v>
      </c>
      <c r="D14" s="297">
        <f>40800/12*1.0675+6.25</f>
        <v>3635.7499999999995</v>
      </c>
      <c r="E14" s="308">
        <f>28000/12*1.0675+6.25</f>
        <v>2497.083333333333</v>
      </c>
      <c r="F14" s="297">
        <f>40800/12*1.0675+6.25</f>
        <v>3635.7499999999995</v>
      </c>
      <c r="G14" s="308">
        <f>28000/12*1.0675+6.25</f>
        <v>2497.083333333333</v>
      </c>
      <c r="H14" s="297">
        <f>40800/12*1.0675+6.25</f>
        <v>3635.7499999999995</v>
      </c>
      <c r="I14" s="308">
        <f>28000/12*1.0675+6.25</f>
        <v>2497.083333333333</v>
      </c>
      <c r="J14" s="297">
        <f>40800/12*1.0675+6.25</f>
        <v>3635.7499999999995</v>
      </c>
    </row>
    <row r="15" spans="1:58" x14ac:dyDescent="0.25">
      <c r="B15" s="293" t="s">
        <v>28</v>
      </c>
      <c r="C15" s="308">
        <f>26000/12*1.0675+6.25</f>
        <v>2319.1666666666661</v>
      </c>
      <c r="D15" s="297">
        <f>36250/12*1.0675+6.25</f>
        <v>3230.989583333333</v>
      </c>
      <c r="E15" s="308">
        <f>26000/12*1.0675+6.25</f>
        <v>2319.1666666666661</v>
      </c>
      <c r="F15" s="297">
        <f>36250/12*1.0675+6.25</f>
        <v>3230.989583333333</v>
      </c>
      <c r="G15" s="308">
        <f>26000/12*1.0675+6.25</f>
        <v>2319.1666666666661</v>
      </c>
      <c r="H15" s="297">
        <f>36250/12*1.0675+6.25</f>
        <v>3230.989583333333</v>
      </c>
      <c r="I15" s="308">
        <f>26000/12*1.0675+6.25</f>
        <v>2319.1666666666661</v>
      </c>
      <c r="J15" s="297">
        <f>36250/12*1.0675+6.25</f>
        <v>3230.989583333333</v>
      </c>
    </row>
    <row r="16" spans="1:58" x14ac:dyDescent="0.25">
      <c r="B16" s="293" t="s">
        <v>31</v>
      </c>
      <c r="C16" s="309">
        <f>24450/12*1.0675+6.25</f>
        <v>2181.28125</v>
      </c>
      <c r="D16" s="298">
        <f>32150/12*1.0675+6.25</f>
        <v>2866.2604166666661</v>
      </c>
      <c r="E16" s="310">
        <v>2193.36</v>
      </c>
      <c r="F16" s="298">
        <v>2866.26</v>
      </c>
      <c r="G16" s="310">
        <v>2254.29</v>
      </c>
      <c r="H16" s="298">
        <v>2866.26</v>
      </c>
      <c r="I16" s="310">
        <v>2308.8000000000002</v>
      </c>
      <c r="J16" s="298">
        <v>2866.26</v>
      </c>
    </row>
    <row r="17" spans="1:31" x14ac:dyDescent="0.25">
      <c r="B17" s="293" t="s">
        <v>33</v>
      </c>
      <c r="C17" s="310">
        <f>1995*1.0675+6.25</f>
        <v>2135.9124999999999</v>
      </c>
      <c r="D17" s="298">
        <f>28300/12*1.0675+6.25</f>
        <v>2523.770833333333</v>
      </c>
      <c r="E17" s="310">
        <v>2193.36</v>
      </c>
      <c r="F17" s="298">
        <v>2523.77</v>
      </c>
      <c r="G17" s="310">
        <v>2254.29</v>
      </c>
      <c r="H17" s="298">
        <v>2523.77</v>
      </c>
      <c r="I17" s="310">
        <v>2308.8000000000002</v>
      </c>
      <c r="J17" s="298">
        <v>2523.77</v>
      </c>
    </row>
    <row r="18" spans="1:31" ht="15.75" thickBot="1" x14ac:dyDescent="0.3">
      <c r="B18" s="304" t="s">
        <v>35</v>
      </c>
      <c r="C18" s="311">
        <f>1995*1.0675+6.25</f>
        <v>2135.9124999999999</v>
      </c>
      <c r="D18" s="299">
        <f>1995*1.0675+6.25</f>
        <v>2135.9124999999999</v>
      </c>
      <c r="E18" s="311">
        <v>2193.36</v>
      </c>
      <c r="F18" s="299">
        <v>2193.36</v>
      </c>
      <c r="G18" s="311">
        <v>2254.29</v>
      </c>
      <c r="H18" s="299">
        <v>2254.29</v>
      </c>
      <c r="I18" s="311">
        <v>2308.8000000000002</v>
      </c>
      <c r="J18" s="299">
        <v>2308.8000000000002</v>
      </c>
    </row>
    <row r="19" spans="1:31" x14ac:dyDescent="0.25">
      <c r="B19" s="313"/>
      <c r="C19" s="314"/>
      <c r="D19" s="314"/>
      <c r="E19" s="292"/>
      <c r="F19" s="313"/>
      <c r="G19" s="314"/>
      <c r="H19" s="314"/>
      <c r="I19" s="314"/>
      <c r="J19" s="314"/>
    </row>
    <row r="20" spans="1:31" s="91" customFormat="1" ht="31.7" customHeight="1" x14ac:dyDescent="0.25">
      <c r="A20" s="108"/>
      <c r="B20" s="446" t="s">
        <v>133</v>
      </c>
      <c r="C20" s="446"/>
      <c r="D20" s="446"/>
      <c r="E20" s="446"/>
      <c r="F20" s="446"/>
      <c r="G20" s="446"/>
      <c r="H20" s="446"/>
      <c r="I20" s="446"/>
      <c r="J20" s="446"/>
      <c r="K20" s="108"/>
      <c r="L20" s="89"/>
      <c r="M20" s="89"/>
      <c r="N20" s="89"/>
    </row>
    <row r="21" spans="1:31" x14ac:dyDescent="0.25">
      <c r="B21" s="313"/>
      <c r="C21" s="314"/>
      <c r="D21" s="314"/>
      <c r="E21" s="292"/>
      <c r="F21" s="313"/>
      <c r="G21" s="314"/>
      <c r="H21" s="314"/>
      <c r="I21" s="314"/>
      <c r="J21" s="314"/>
    </row>
    <row r="22" spans="1:31" ht="61.5" customHeight="1" x14ac:dyDescent="0.25">
      <c r="B22" s="473" t="s">
        <v>130</v>
      </c>
      <c r="C22" s="479"/>
      <c r="D22" s="479"/>
      <c r="E22" s="479"/>
      <c r="F22" s="479"/>
      <c r="G22" s="479"/>
      <c r="H22" s="479"/>
      <c r="I22" s="479"/>
      <c r="J22" s="479"/>
    </row>
    <row r="23" spans="1:31" x14ac:dyDescent="0.25">
      <c r="B23" s="319"/>
      <c r="C23" s="317"/>
      <c r="D23" s="317"/>
      <c r="E23" s="317"/>
      <c r="F23" s="317"/>
      <c r="G23" s="317"/>
      <c r="H23" s="317"/>
      <c r="I23" s="317"/>
      <c r="J23" s="317"/>
    </row>
    <row r="24" spans="1:31" ht="123.75" customHeight="1" x14ac:dyDescent="0.25">
      <c r="B24" s="480" t="s">
        <v>131</v>
      </c>
      <c r="C24" s="481"/>
      <c r="D24" s="481"/>
      <c r="E24" s="481"/>
      <c r="F24" s="481"/>
      <c r="G24" s="481"/>
      <c r="H24" s="481"/>
      <c r="I24" s="481"/>
      <c r="J24" s="481"/>
    </row>
    <row r="25" spans="1:31" x14ac:dyDescent="0.25">
      <c r="B25" s="320"/>
      <c r="C25" s="318"/>
      <c r="D25" s="318"/>
      <c r="E25" s="318"/>
      <c r="F25" s="318"/>
      <c r="G25" s="318"/>
      <c r="H25" s="318"/>
      <c r="I25" s="318"/>
      <c r="J25" s="318"/>
    </row>
    <row r="26" spans="1:31" ht="138" customHeight="1" x14ac:dyDescent="0.25">
      <c r="B26" s="473" t="s">
        <v>132</v>
      </c>
      <c r="C26" s="482"/>
      <c r="D26" s="482"/>
      <c r="E26" s="482"/>
      <c r="F26" s="482"/>
      <c r="G26" s="482"/>
      <c r="H26" s="482"/>
      <c r="I26" s="482"/>
      <c r="J26" s="482"/>
    </row>
    <row r="27" spans="1:31" x14ac:dyDescent="0.25">
      <c r="B27" s="319"/>
      <c r="C27" s="316"/>
      <c r="D27" s="316"/>
      <c r="E27" s="316"/>
      <c r="F27" s="316"/>
      <c r="G27" s="316"/>
      <c r="H27" s="316"/>
      <c r="I27" s="316"/>
      <c r="J27" s="316"/>
    </row>
    <row r="28" spans="1:31" ht="72.75" customHeight="1" x14ac:dyDescent="0.25">
      <c r="B28" s="473" t="s">
        <v>155</v>
      </c>
      <c r="C28" s="473"/>
      <c r="D28" s="473"/>
      <c r="E28" s="473"/>
      <c r="F28" s="473"/>
      <c r="G28" s="473"/>
      <c r="H28" s="473"/>
      <c r="I28" s="473"/>
      <c r="J28" s="473"/>
      <c r="K28" s="473"/>
    </row>
    <row r="30" spans="1:31" customFormat="1" ht="61.35" customHeight="1" x14ac:dyDescent="0.25">
      <c r="A30" s="109"/>
      <c r="B30" s="109"/>
      <c r="C30" s="109"/>
      <c r="D30" s="109"/>
      <c r="E30" s="109"/>
      <c r="F30" s="110"/>
      <c r="G30" s="110"/>
      <c r="H30" s="110"/>
      <c r="I30" s="110"/>
      <c r="J30" s="110"/>
      <c r="K30" s="10"/>
      <c r="L30" s="10"/>
      <c r="M30" s="10"/>
      <c r="N30" s="10"/>
      <c r="O30" s="10"/>
      <c r="P30" s="10"/>
      <c r="Q30" s="10"/>
      <c r="R30" s="10"/>
      <c r="S30" s="10"/>
      <c r="T30" s="10"/>
      <c r="U30" s="10"/>
      <c r="V30" s="10"/>
      <c r="W30" s="10"/>
      <c r="X30" s="10"/>
      <c r="Y30" s="10"/>
      <c r="Z30" s="10"/>
      <c r="AA30" s="10"/>
      <c r="AB30" s="10"/>
      <c r="AC30" s="10"/>
      <c r="AD30" s="10"/>
      <c r="AE30" s="10"/>
    </row>
  </sheetData>
  <sheetProtection algorithmName="SHA-512" hashValue="fwD+IXqAVKp7NiKhEY71nTDma7Tp8/YNs2bZqwVefyF7evRVO4XLvBFYLV929Y/6p0ZaNYye5m9RFkOA6EPu7w==" saltValue="JAyOYyHL9pCmTZNyBQew9A==" spinCount="100000" sheet="1" formatCells="0" formatColumns="0" formatRows="0" insertColumns="0" insertRows="0" insertHyperlinks="0" deleteColumns="0" deleteRows="0" sort="0" autoFilter="0" pivotTables="0"/>
  <mergeCells count="12">
    <mergeCell ref="B1:G1"/>
    <mergeCell ref="B28:K28"/>
    <mergeCell ref="B22:J22"/>
    <mergeCell ref="B24:J24"/>
    <mergeCell ref="B26:J26"/>
    <mergeCell ref="B20:J20"/>
    <mergeCell ref="B3:J3"/>
    <mergeCell ref="B4:J4"/>
    <mergeCell ref="C5:D5"/>
    <mergeCell ref="E5:F5"/>
    <mergeCell ref="G5:H5"/>
    <mergeCell ref="I5:J5"/>
  </mergeCells>
  <pageMargins left="0.23622047244094491" right="0.23622047244094491" top="0.6692913385826772" bottom="0.35433070866141736" header="0.31496062992125984" footer="7.874015748031496E-2"/>
  <pageSetup paperSize="9" scale="56" orientation="landscape" r:id="rId1"/>
  <headerFooter scaleWithDoc="0">
    <oddHeader>&amp;L&amp;"-,Vet"&amp;14Tabel benchmark salarissen per maand Film/AV 2024 en 2025 (peildata 1 januari 2024 en 2025)</oddHeader>
    <oddFooter>Pagina &amp;P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1CF47-BFF3-4F7E-9D3A-6AD73847E8D8}">
  <sheetPr>
    <pageSetUpPr fitToPage="1"/>
  </sheetPr>
  <dimension ref="A1:BB481"/>
  <sheetViews>
    <sheetView zoomScaleNormal="100" workbookViewId="0">
      <selection activeCell="A2" sqref="A2"/>
    </sheetView>
  </sheetViews>
  <sheetFormatPr defaultColWidth="8.85546875" defaultRowHeight="15" x14ac:dyDescent="0.25"/>
  <cols>
    <col min="1" max="1" width="1.5703125" style="10" customWidth="1"/>
    <col min="2" max="2" width="4.85546875" customWidth="1"/>
    <col min="3" max="6" width="11.85546875" style="1" customWidth="1"/>
    <col min="7" max="7" width="4.42578125" style="1" customWidth="1"/>
    <col min="8" max="8" width="5.42578125" style="1" customWidth="1"/>
    <col min="9" max="12" width="11.85546875" customWidth="1"/>
    <col min="13" max="13" width="4.140625" customWidth="1"/>
    <col min="14" max="14" width="4.42578125" customWidth="1"/>
    <col min="15" max="16" width="11.85546875" customWidth="1"/>
    <col min="17" max="17" width="11.85546875" style="10" customWidth="1"/>
    <col min="18" max="18" width="11.85546875" customWidth="1"/>
    <col min="19" max="19" width="1.5703125" customWidth="1"/>
    <col min="20" max="54" width="8.5703125" style="10"/>
  </cols>
  <sheetData>
    <row r="1" spans="1:54" s="91" customFormat="1" ht="31.7" customHeight="1" x14ac:dyDescent="0.25">
      <c r="A1" s="108"/>
      <c r="B1" s="126" t="s">
        <v>87</v>
      </c>
      <c r="C1" s="126"/>
      <c r="D1" s="125"/>
      <c r="E1" s="125"/>
      <c r="F1" s="125"/>
      <c r="G1" s="125"/>
      <c r="H1" s="125"/>
      <c r="I1" s="125"/>
      <c r="J1" s="125"/>
      <c r="K1" s="125"/>
      <c r="L1" s="125"/>
      <c r="M1" s="125"/>
      <c r="N1" s="125"/>
      <c r="O1" s="108"/>
      <c r="P1" s="108"/>
      <c r="Q1" s="108"/>
      <c r="R1" s="108"/>
      <c r="S1" s="108"/>
      <c r="T1" s="89"/>
      <c r="U1" s="89"/>
      <c r="V1" s="89"/>
      <c r="W1" s="89"/>
      <c r="X1" s="89"/>
      <c r="Y1" s="89"/>
      <c r="Z1" s="89"/>
      <c r="AA1" s="89"/>
      <c r="AB1" s="89"/>
      <c r="AC1" s="89"/>
    </row>
    <row r="2" spans="1:54" ht="18.75" x14ac:dyDescent="0.3">
      <c r="B2" s="85" t="s">
        <v>88</v>
      </c>
      <c r="C2" s="10"/>
      <c r="D2" s="10"/>
      <c r="E2" s="10"/>
      <c r="F2" s="10"/>
      <c r="G2" s="10"/>
      <c r="H2" s="40"/>
      <c r="I2" s="10"/>
      <c r="J2" s="16"/>
      <c r="K2" s="10"/>
      <c r="L2" s="10"/>
      <c r="M2" s="10"/>
      <c r="N2" s="10"/>
      <c r="O2" s="10"/>
      <c r="P2" s="10"/>
      <c r="R2" s="10"/>
      <c r="S2" s="10"/>
    </row>
    <row r="3" spans="1:54" ht="15.75" thickBot="1" x14ac:dyDescent="0.3">
      <c r="B3" s="10"/>
      <c r="C3" s="12"/>
      <c r="D3" s="12"/>
      <c r="E3" s="12"/>
      <c r="F3" s="12"/>
      <c r="G3" s="12"/>
      <c r="H3" s="12"/>
      <c r="I3" s="10"/>
      <c r="J3" s="10"/>
      <c r="K3" s="10"/>
      <c r="L3" s="10"/>
      <c r="M3" s="10"/>
      <c r="N3" s="10"/>
      <c r="O3" s="10"/>
      <c r="P3" s="10"/>
      <c r="R3" s="10"/>
      <c r="S3" s="10"/>
    </row>
    <row r="4" spans="1:54" s="91" customFormat="1" ht="57" customHeight="1" thickBot="1" x14ac:dyDescent="0.3">
      <c r="A4" s="89"/>
      <c r="B4" s="492" t="s">
        <v>89</v>
      </c>
      <c r="C4" s="493"/>
      <c r="D4" s="493"/>
      <c r="E4" s="493"/>
      <c r="F4" s="493"/>
      <c r="G4" s="493"/>
      <c r="H4" s="493"/>
      <c r="I4" s="493"/>
      <c r="J4" s="493"/>
      <c r="K4" s="493"/>
      <c r="L4" s="493"/>
      <c r="M4" s="493"/>
      <c r="N4" s="493"/>
      <c r="O4" s="493"/>
      <c r="P4" s="493"/>
      <c r="Q4" s="493"/>
      <c r="R4" s="494"/>
      <c r="S4" s="90"/>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89"/>
      <c r="BB4" s="89"/>
    </row>
    <row r="5" spans="1:54" s="91" customFormat="1" ht="6" customHeight="1" x14ac:dyDescent="0.25">
      <c r="A5" s="89"/>
      <c r="B5" s="127"/>
      <c r="C5" s="65"/>
      <c r="D5" s="65"/>
      <c r="E5" s="65"/>
      <c r="F5" s="65"/>
      <c r="G5" s="65"/>
      <c r="H5" s="65"/>
      <c r="I5" s="65"/>
      <c r="J5" s="65"/>
      <c r="K5" s="65"/>
      <c r="L5" s="65"/>
      <c r="M5" s="65"/>
      <c r="N5" s="65"/>
      <c r="O5" s="65"/>
      <c r="P5" s="65"/>
      <c r="Q5" s="65"/>
      <c r="R5" s="65"/>
      <c r="S5" s="90"/>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c r="BA5" s="89"/>
      <c r="BB5" s="89"/>
    </row>
    <row r="6" spans="1:54" ht="15" customHeight="1" x14ac:dyDescent="0.25">
      <c r="B6" s="11"/>
      <c r="C6" s="13"/>
      <c r="D6" s="13"/>
      <c r="E6" s="13"/>
      <c r="F6" s="13"/>
      <c r="G6" s="13"/>
      <c r="H6" s="13"/>
      <c r="I6" s="10"/>
      <c r="J6" s="10"/>
      <c r="K6" s="10"/>
      <c r="L6" s="10"/>
      <c r="M6" s="10"/>
      <c r="N6" s="10"/>
      <c r="O6" s="10"/>
      <c r="P6" s="10"/>
      <c r="R6" s="10"/>
      <c r="S6" s="10"/>
    </row>
    <row r="7" spans="1:54" x14ac:dyDescent="0.25">
      <c r="B7" s="11"/>
      <c r="C7" s="13"/>
      <c r="D7" s="13"/>
      <c r="E7" s="13"/>
      <c r="F7" s="13"/>
      <c r="G7" s="13"/>
      <c r="H7" s="13"/>
      <c r="I7" s="10"/>
      <c r="J7" s="10"/>
      <c r="K7" s="10"/>
      <c r="L7" s="10"/>
      <c r="M7" s="10"/>
      <c r="N7" s="10"/>
      <c r="O7" s="10"/>
      <c r="P7" s="10"/>
      <c r="R7" s="10"/>
      <c r="S7" s="10"/>
    </row>
    <row r="8" spans="1:54" ht="15.75" thickBot="1" x14ac:dyDescent="0.3">
      <c r="B8" s="11"/>
      <c r="C8" s="13"/>
      <c r="D8" s="13"/>
      <c r="E8" s="13"/>
      <c r="F8" s="13"/>
      <c r="G8" s="13"/>
      <c r="H8" s="13"/>
      <c r="I8" s="10"/>
      <c r="J8" s="10"/>
      <c r="K8" s="10"/>
      <c r="L8" s="10"/>
      <c r="M8" s="10"/>
      <c r="N8" s="10"/>
      <c r="O8" s="10"/>
      <c r="P8" s="10"/>
      <c r="R8" s="10"/>
      <c r="S8" s="10"/>
    </row>
    <row r="9" spans="1:54" ht="74.25" customHeight="1" x14ac:dyDescent="0.25">
      <c r="B9" s="495" t="s">
        <v>153</v>
      </c>
      <c r="C9" s="496"/>
      <c r="D9" s="496"/>
      <c r="E9" s="496"/>
      <c r="F9" s="510"/>
      <c r="G9" s="6"/>
      <c r="H9" s="6"/>
      <c r="I9" s="495" t="s">
        <v>90</v>
      </c>
      <c r="J9" s="496"/>
      <c r="K9" s="497"/>
      <c r="L9" s="498"/>
      <c r="M9" s="6"/>
      <c r="N9" s="6"/>
      <c r="O9" s="501" t="s">
        <v>91</v>
      </c>
      <c r="P9" s="502"/>
      <c r="Q9" s="503"/>
      <c r="R9" s="504"/>
      <c r="S9" s="10"/>
    </row>
    <row r="10" spans="1:54" ht="18.95" customHeight="1" x14ac:dyDescent="0.25">
      <c r="B10" s="489" t="s">
        <v>92</v>
      </c>
      <c r="C10" s="490"/>
      <c r="D10" s="490"/>
      <c r="E10" s="490"/>
      <c r="F10" s="491"/>
      <c r="G10" s="6"/>
      <c r="H10" s="6"/>
      <c r="I10" s="508" t="s">
        <v>93</v>
      </c>
      <c r="J10" s="509"/>
      <c r="K10" s="509"/>
      <c r="L10" s="500"/>
      <c r="M10" s="6"/>
      <c r="N10" s="6"/>
      <c r="O10" s="505" t="s">
        <v>94</v>
      </c>
      <c r="P10" s="506"/>
      <c r="Q10" s="506"/>
      <c r="R10" s="507"/>
      <c r="S10" s="10"/>
    </row>
    <row r="11" spans="1:54" ht="46.5" customHeight="1" x14ac:dyDescent="0.25">
      <c r="B11" s="508" t="s">
        <v>95</v>
      </c>
      <c r="C11" s="509"/>
      <c r="D11" s="512"/>
      <c r="E11" s="529" t="s">
        <v>97</v>
      </c>
      <c r="F11" s="530"/>
      <c r="G11" s="5"/>
      <c r="H11" s="6"/>
      <c r="I11" s="508" t="s">
        <v>96</v>
      </c>
      <c r="J11" s="509"/>
      <c r="K11" s="499" t="s">
        <v>97</v>
      </c>
      <c r="L11" s="517"/>
      <c r="M11" s="15"/>
      <c r="N11" s="6"/>
      <c r="O11" s="508" t="s">
        <v>98</v>
      </c>
      <c r="P11" s="509"/>
      <c r="Q11" s="499" t="s">
        <v>97</v>
      </c>
      <c r="R11" s="500"/>
      <c r="S11" s="10"/>
    </row>
    <row r="12" spans="1:54" ht="15.75" thickBot="1" x14ac:dyDescent="0.3">
      <c r="B12" s="332"/>
      <c r="C12" s="333" t="s">
        <v>99</v>
      </c>
      <c r="D12" s="334" t="s">
        <v>100</v>
      </c>
      <c r="E12" s="331" t="s">
        <v>99</v>
      </c>
      <c r="F12" s="335" t="s">
        <v>100</v>
      </c>
      <c r="G12" s="7"/>
      <c r="H12" s="7"/>
      <c r="I12" s="62" t="s">
        <v>99</v>
      </c>
      <c r="J12" s="31" t="s">
        <v>100</v>
      </c>
      <c r="K12" s="63" t="s">
        <v>99</v>
      </c>
      <c r="L12" s="64" t="s">
        <v>100</v>
      </c>
      <c r="M12" s="7"/>
      <c r="N12" s="7"/>
      <c r="O12" s="62" t="s">
        <v>99</v>
      </c>
      <c r="P12" s="63" t="s">
        <v>100</v>
      </c>
      <c r="Q12" s="32" t="s">
        <v>99</v>
      </c>
      <c r="R12" s="64" t="s">
        <v>100</v>
      </c>
      <c r="S12" s="10"/>
    </row>
    <row r="13" spans="1:54" x14ac:dyDescent="0.25">
      <c r="B13" s="2" t="s">
        <v>101</v>
      </c>
      <c r="C13" s="224">
        <f>64500/12</f>
        <v>5375</v>
      </c>
      <c r="D13" s="225">
        <f>100200/12</f>
        <v>8350</v>
      </c>
      <c r="E13" s="224">
        <f>'Benchmark Salaris 24-25'!C7</f>
        <v>5744.0624999999991</v>
      </c>
      <c r="F13" s="225">
        <f>'Benchmark Salaris 24-25'!D7</f>
        <v>8919.875</v>
      </c>
      <c r="G13" s="8"/>
      <c r="H13" s="20" t="s">
        <v>101</v>
      </c>
      <c r="I13" s="224">
        <f t="shared" ref="I13:I21" si="0">C13/37*38</f>
        <v>5520.27027027027</v>
      </c>
      <c r="J13" s="225">
        <f t="shared" ref="J13:J21" si="1">D13/37*38</f>
        <v>8575.6756756756749</v>
      </c>
      <c r="K13" s="224">
        <f>(I13*1.0675)+75</f>
        <v>5967.8885135135124</v>
      </c>
      <c r="L13" s="225">
        <f>(J13*1.0675)+75</f>
        <v>9229.5337837837815</v>
      </c>
      <c r="M13" s="8"/>
      <c r="N13" s="20" t="s">
        <v>101</v>
      </c>
      <c r="O13" s="224">
        <f>C13/37*40</f>
        <v>5810.8108108108099</v>
      </c>
      <c r="P13" s="225">
        <f>D13/37*40</f>
        <v>9027.0270270270266</v>
      </c>
      <c r="Q13" s="228">
        <f>(O13*1.0675)+75</f>
        <v>6278.040540540539</v>
      </c>
      <c r="R13" s="229">
        <f>(P13*1.0675)+75</f>
        <v>9711.3513513513499</v>
      </c>
      <c r="S13" s="10"/>
    </row>
    <row r="14" spans="1:54" x14ac:dyDescent="0.25">
      <c r="B14" s="3" t="s">
        <v>11</v>
      </c>
      <c r="C14" s="226">
        <f>55850/12</f>
        <v>4654.166666666667</v>
      </c>
      <c r="D14" s="227">
        <f>86600/12</f>
        <v>7216.666666666667</v>
      </c>
      <c r="E14" s="226">
        <f>'Benchmark Salaris 24-25'!C8</f>
        <v>4974.5729166666661</v>
      </c>
      <c r="F14" s="227">
        <f>'Benchmark Salaris 24-25'!D8</f>
        <v>7710.0416666666661</v>
      </c>
      <c r="G14" s="8"/>
      <c r="H14" s="21" t="s">
        <v>11</v>
      </c>
      <c r="I14" s="226">
        <f t="shared" si="0"/>
        <v>4779.9549549549556</v>
      </c>
      <c r="J14" s="227">
        <f t="shared" si="1"/>
        <v>7411.7117117117114</v>
      </c>
      <c r="K14" s="226">
        <f t="shared" ref="K14:K21" si="2">(I14*1.0675)+75</f>
        <v>5177.6019144144148</v>
      </c>
      <c r="L14" s="227">
        <f t="shared" ref="L14:L23" si="3">(J14*1.0675)+75</f>
        <v>7987.0022522522513</v>
      </c>
      <c r="M14" s="8"/>
      <c r="N14" s="21" t="s">
        <v>11</v>
      </c>
      <c r="O14" s="226">
        <f>C14/37*40</f>
        <v>5031.531531531532</v>
      </c>
      <c r="P14" s="227">
        <f>D14/37*40</f>
        <v>7801.801801801802</v>
      </c>
      <c r="Q14" s="230">
        <f t="shared" ref="Q14:Q21" si="4">(O14*1.0675)+75</f>
        <v>5446.1599099099094</v>
      </c>
      <c r="R14" s="231">
        <f t="shared" ref="R14:R23" si="5">(P14*1.0675)+75</f>
        <v>8403.4234234234227</v>
      </c>
      <c r="S14" s="10"/>
    </row>
    <row r="15" spans="1:54" x14ac:dyDescent="0.25">
      <c r="B15" s="3" t="s">
        <v>13</v>
      </c>
      <c r="C15" s="226">
        <f>48350/12</f>
        <v>4029.1666666666665</v>
      </c>
      <c r="D15" s="227">
        <f>75100/12</f>
        <v>6258.333333333333</v>
      </c>
      <c r="E15" s="226">
        <f>'Benchmark Salaris 24-25'!C9</f>
        <v>4307.3854166666661</v>
      </c>
      <c r="F15" s="227">
        <f>'Benchmark Salaris 24-25'!D9</f>
        <v>6687.0208333333321</v>
      </c>
      <c r="G15" s="8"/>
      <c r="H15" s="21" t="s">
        <v>13</v>
      </c>
      <c r="I15" s="226">
        <f t="shared" si="0"/>
        <v>4138.0630630630631</v>
      </c>
      <c r="J15" s="227">
        <f t="shared" si="1"/>
        <v>6427.4774774774778</v>
      </c>
      <c r="K15" s="226">
        <f t="shared" si="2"/>
        <v>4492.3823198198197</v>
      </c>
      <c r="L15" s="227">
        <f t="shared" si="3"/>
        <v>6936.3322072072069</v>
      </c>
      <c r="M15" s="8"/>
      <c r="N15" s="21" t="s">
        <v>13</v>
      </c>
      <c r="O15" s="226">
        <f t="shared" ref="O15:O21" si="6">C15/37*40</f>
        <v>4355.8558558558561</v>
      </c>
      <c r="P15" s="227">
        <f t="shared" ref="P15:P23" si="7">D15/37*40</f>
        <v>6765.7657657657655</v>
      </c>
      <c r="Q15" s="230">
        <f t="shared" si="4"/>
        <v>4724.8761261261261</v>
      </c>
      <c r="R15" s="231">
        <f t="shared" si="5"/>
        <v>7297.4549549549538</v>
      </c>
      <c r="S15" s="10"/>
    </row>
    <row r="16" spans="1:54" x14ac:dyDescent="0.25">
      <c r="B16" s="3" t="s">
        <v>16</v>
      </c>
      <c r="C16" s="29">
        <f>42300/12</f>
        <v>3525</v>
      </c>
      <c r="D16" s="30">
        <f>65750/12</f>
        <v>5479.166666666667</v>
      </c>
      <c r="E16" s="29">
        <f>'Benchmark Salaris 24-25'!C10</f>
        <v>3769.1874999999995</v>
      </c>
      <c r="F16" s="30">
        <f>'Benchmark Salaris 24-25'!D10</f>
        <v>5855.2604166666661</v>
      </c>
      <c r="G16" s="8"/>
      <c r="H16" s="21" t="s">
        <v>16</v>
      </c>
      <c r="I16" s="29">
        <f t="shared" si="0"/>
        <v>3620.2702702702704</v>
      </c>
      <c r="J16" s="30">
        <f t="shared" si="1"/>
        <v>5627.2522522522522</v>
      </c>
      <c r="K16" s="29">
        <f t="shared" si="2"/>
        <v>3939.6385135135133</v>
      </c>
      <c r="L16" s="30">
        <f t="shared" si="3"/>
        <v>6082.0917792792789</v>
      </c>
      <c r="M16" s="8"/>
      <c r="N16" s="21" t="s">
        <v>16</v>
      </c>
      <c r="O16" s="29">
        <f t="shared" si="6"/>
        <v>3810.8108108108108</v>
      </c>
      <c r="P16" s="30">
        <f t="shared" si="7"/>
        <v>5923.4234234234236</v>
      </c>
      <c r="Q16" s="60">
        <f t="shared" si="4"/>
        <v>4143.04054054054</v>
      </c>
      <c r="R16" s="33">
        <f t="shared" si="5"/>
        <v>6398.2545045045044</v>
      </c>
      <c r="S16" s="10"/>
    </row>
    <row r="17" spans="1:19" x14ac:dyDescent="0.25">
      <c r="B17" s="3" t="s">
        <v>18</v>
      </c>
      <c r="C17" s="29">
        <f>37450/12</f>
        <v>3120.8333333333335</v>
      </c>
      <c r="D17" s="30">
        <f>58100/12</f>
        <v>4841.666666666667</v>
      </c>
      <c r="E17" s="29">
        <f>'Benchmark Salaris 24-25'!C11</f>
        <v>3337.739583333333</v>
      </c>
      <c r="F17" s="30">
        <f>'Benchmark Salaris 24-25'!D11</f>
        <v>5174.7291666666661</v>
      </c>
      <c r="G17" s="8"/>
      <c r="H17" s="21" t="s">
        <v>18</v>
      </c>
      <c r="I17" s="29">
        <f t="shared" si="0"/>
        <v>3205.1801801801803</v>
      </c>
      <c r="J17" s="30">
        <f t="shared" si="1"/>
        <v>4972.5225225225222</v>
      </c>
      <c r="K17" s="29">
        <f t="shared" si="2"/>
        <v>3496.5298423423419</v>
      </c>
      <c r="L17" s="30">
        <f t="shared" si="3"/>
        <v>5383.1677927927922</v>
      </c>
      <c r="M17" s="8"/>
      <c r="N17" s="21" t="s">
        <v>18</v>
      </c>
      <c r="O17" s="29">
        <f t="shared" si="6"/>
        <v>3373.8738738738739</v>
      </c>
      <c r="P17" s="30">
        <f t="shared" si="7"/>
        <v>5234.2342342342345</v>
      </c>
      <c r="Q17" s="60">
        <f t="shared" si="4"/>
        <v>3676.6103603603601</v>
      </c>
      <c r="R17" s="33">
        <f t="shared" si="5"/>
        <v>5662.5450450450444</v>
      </c>
      <c r="S17" s="10"/>
    </row>
    <row r="18" spans="1:19" x14ac:dyDescent="0.25">
      <c r="B18" s="3" t="s">
        <v>21</v>
      </c>
      <c r="C18" s="27">
        <f>33600/12</f>
        <v>2800</v>
      </c>
      <c r="D18" s="28">
        <f>51550/12</f>
        <v>4295.833333333333</v>
      </c>
      <c r="E18" s="27">
        <f>'Benchmark Salaris 24-25'!C12</f>
        <v>2995.2499999999995</v>
      </c>
      <c r="F18" s="28">
        <f>'Benchmark Salaris 24-25'!D12</f>
        <v>4592.0520833333321</v>
      </c>
      <c r="G18" s="8"/>
      <c r="H18" s="21" t="s">
        <v>21</v>
      </c>
      <c r="I18" s="27">
        <f t="shared" si="0"/>
        <v>2875.6756756756758</v>
      </c>
      <c r="J18" s="28">
        <f t="shared" si="1"/>
        <v>4411.9369369369369</v>
      </c>
      <c r="K18" s="27">
        <f t="shared" si="2"/>
        <v>3144.7837837837837</v>
      </c>
      <c r="L18" s="28">
        <f t="shared" si="3"/>
        <v>4784.7426801801794</v>
      </c>
      <c r="M18" s="8"/>
      <c r="N18" s="21" t="s">
        <v>21</v>
      </c>
      <c r="O18" s="27">
        <f t="shared" si="6"/>
        <v>3027.0270270270271</v>
      </c>
      <c r="P18" s="28">
        <f t="shared" si="7"/>
        <v>4644.1441441441439</v>
      </c>
      <c r="Q18" s="61">
        <f t="shared" si="4"/>
        <v>3306.3513513513512</v>
      </c>
      <c r="R18" s="34">
        <f t="shared" si="5"/>
        <v>5032.623873873873</v>
      </c>
      <c r="S18" s="10"/>
    </row>
    <row r="19" spans="1:19" x14ac:dyDescent="0.25">
      <c r="B19" s="3" t="s">
        <v>23</v>
      </c>
      <c r="C19" s="27">
        <f>30450/12</f>
        <v>2537.5</v>
      </c>
      <c r="D19" s="28">
        <f>45850/12</f>
        <v>3820.8333333333335</v>
      </c>
      <c r="E19" s="27">
        <f>'Benchmark Salaris 24-25'!C13</f>
        <v>2715.0312499999995</v>
      </c>
      <c r="F19" s="28">
        <f>'Benchmark Salaris 24-25'!D13</f>
        <v>4084.989583333333</v>
      </c>
      <c r="G19" s="8"/>
      <c r="H19" s="21" t="s">
        <v>23</v>
      </c>
      <c r="I19" s="27">
        <f t="shared" si="0"/>
        <v>2606.0810810810813</v>
      </c>
      <c r="J19" s="28">
        <f t="shared" si="1"/>
        <v>3924.099099099099</v>
      </c>
      <c r="K19" s="27">
        <f t="shared" si="2"/>
        <v>2856.9915540540542</v>
      </c>
      <c r="L19" s="28">
        <f t="shared" si="3"/>
        <v>4263.9757882882877</v>
      </c>
      <c r="M19" s="8"/>
      <c r="N19" s="21" t="s">
        <v>23</v>
      </c>
      <c r="O19" s="27">
        <f t="shared" si="6"/>
        <v>2743.2432432432433</v>
      </c>
      <c r="P19" s="28">
        <f t="shared" si="7"/>
        <v>4130.6306306306305</v>
      </c>
      <c r="Q19" s="61">
        <f t="shared" si="4"/>
        <v>3003.4121621621621</v>
      </c>
      <c r="R19" s="34">
        <f t="shared" si="5"/>
        <v>4484.448198198198</v>
      </c>
      <c r="S19" s="10"/>
    </row>
    <row r="20" spans="1:19" x14ac:dyDescent="0.25">
      <c r="B20" s="3" t="s">
        <v>26</v>
      </c>
      <c r="C20" s="25">
        <f>28000/12</f>
        <v>2333.3333333333335</v>
      </c>
      <c r="D20" s="26">
        <f>40800/12</f>
        <v>3400</v>
      </c>
      <c r="E20" s="25">
        <f>'Benchmark Salaris 24-25'!C14</f>
        <v>2497.083333333333</v>
      </c>
      <c r="F20" s="26">
        <f>'Benchmark Salaris 24-25'!D14</f>
        <v>3635.7499999999995</v>
      </c>
      <c r="G20" s="8"/>
      <c r="H20" s="21" t="s">
        <v>26</v>
      </c>
      <c r="I20" s="25">
        <f t="shared" si="0"/>
        <v>2396.3963963963965</v>
      </c>
      <c r="J20" s="26">
        <f t="shared" si="1"/>
        <v>3491.8918918918916</v>
      </c>
      <c r="K20" s="25">
        <f t="shared" si="2"/>
        <v>2633.1531531531532</v>
      </c>
      <c r="L20" s="26">
        <f t="shared" si="3"/>
        <v>3802.5945945945941</v>
      </c>
      <c r="M20" s="8"/>
      <c r="N20" s="21" t="s">
        <v>26</v>
      </c>
      <c r="O20" s="25">
        <f t="shared" si="6"/>
        <v>2522.5225225225226</v>
      </c>
      <c r="P20" s="26">
        <f t="shared" si="7"/>
        <v>3675.6756756756754</v>
      </c>
      <c r="Q20" s="258">
        <f t="shared" si="4"/>
        <v>2767.7927927927926</v>
      </c>
      <c r="R20" s="35">
        <f t="shared" si="5"/>
        <v>3998.7837837837833</v>
      </c>
      <c r="S20" s="10"/>
    </row>
    <row r="21" spans="1:19" x14ac:dyDescent="0.25">
      <c r="B21" s="3" t="s">
        <v>28</v>
      </c>
      <c r="C21" s="25">
        <f>26000/12</f>
        <v>2166.6666666666665</v>
      </c>
      <c r="D21" s="26">
        <f>36250/12</f>
        <v>3020.8333333333335</v>
      </c>
      <c r="E21" s="25">
        <f>'Benchmark Salaris 24-25'!C15</f>
        <v>2319.1666666666661</v>
      </c>
      <c r="F21" s="26">
        <f>'Benchmark Salaris 24-25'!D15</f>
        <v>3230.989583333333</v>
      </c>
      <c r="G21" s="8"/>
      <c r="H21" s="21" t="s">
        <v>28</v>
      </c>
      <c r="I21" s="25">
        <f t="shared" si="0"/>
        <v>2225.2252252252251</v>
      </c>
      <c r="J21" s="26">
        <f t="shared" si="1"/>
        <v>3102.4774774774778</v>
      </c>
      <c r="K21" s="25">
        <f t="shared" si="2"/>
        <v>2450.4279279279276</v>
      </c>
      <c r="L21" s="26">
        <f t="shared" si="3"/>
        <v>3386.8947072072074</v>
      </c>
      <c r="M21" s="8"/>
      <c r="N21" s="21" t="s">
        <v>28</v>
      </c>
      <c r="O21" s="25">
        <f t="shared" si="6"/>
        <v>2342.3423423423419</v>
      </c>
      <c r="P21" s="26">
        <f t="shared" si="7"/>
        <v>3265.765765765766</v>
      </c>
      <c r="Q21" s="258">
        <f t="shared" si="4"/>
        <v>2575.4504504504498</v>
      </c>
      <c r="R21" s="35">
        <f t="shared" si="5"/>
        <v>3561.2049549549547</v>
      </c>
      <c r="S21" s="10"/>
    </row>
    <row r="22" spans="1:19" x14ac:dyDescent="0.25">
      <c r="B22" s="3" t="s">
        <v>31</v>
      </c>
      <c r="C22" s="259">
        <f>24450/12</f>
        <v>2037.5</v>
      </c>
      <c r="D22" s="260">
        <f>32150/12</f>
        <v>2679.1666666666665</v>
      </c>
      <c r="E22" s="259">
        <f>'Benchmark Salaris 24-25'!C16</f>
        <v>2181.28125</v>
      </c>
      <c r="F22" s="260">
        <f>'Benchmark Salaris 24-25'!D16</f>
        <v>2866.2604166666661</v>
      </c>
      <c r="G22" s="8"/>
      <c r="H22" s="21" t="s">
        <v>31</v>
      </c>
      <c r="I22" s="259">
        <f>(C22/37)*38</f>
        <v>2092.5675675675675</v>
      </c>
      <c r="J22" s="260">
        <f>D22/37*38</f>
        <v>2751.5765765765764</v>
      </c>
      <c r="K22" s="259">
        <f>(C22/37*38)*1.0675+75</f>
        <v>2308.8158783783779</v>
      </c>
      <c r="L22" s="260">
        <f t="shared" si="3"/>
        <v>3012.3079954954951</v>
      </c>
      <c r="M22" s="8"/>
      <c r="N22" s="21" t="s">
        <v>31</v>
      </c>
      <c r="O22" s="259">
        <f>(C22/37)*40</f>
        <v>2202.7027027027025</v>
      </c>
      <c r="P22" s="260">
        <f t="shared" si="7"/>
        <v>2896.3963963963961</v>
      </c>
      <c r="Q22" s="261">
        <v>2317.83</v>
      </c>
      <c r="R22" s="264">
        <f t="shared" si="5"/>
        <v>3166.9031531531523</v>
      </c>
      <c r="S22" s="10"/>
    </row>
    <row r="23" spans="1:19" x14ac:dyDescent="0.25">
      <c r="B23" s="3" t="s">
        <v>33</v>
      </c>
      <c r="C23" s="261">
        <f>1995</f>
        <v>1995</v>
      </c>
      <c r="D23" s="260">
        <f>28300/12</f>
        <v>2358.3333333333335</v>
      </c>
      <c r="E23" s="261">
        <f>'Benchmark Salaris 24-25'!C17</f>
        <v>2135.9124999999999</v>
      </c>
      <c r="F23" s="260">
        <f>'Benchmark Salaris 24-25'!D17</f>
        <v>2523.770833333333</v>
      </c>
      <c r="G23" s="8"/>
      <c r="H23" s="21" t="s">
        <v>33</v>
      </c>
      <c r="I23" s="261">
        <v>1995</v>
      </c>
      <c r="J23" s="260">
        <f>D23/37*38</f>
        <v>2422.0720720720724</v>
      </c>
      <c r="K23" s="261">
        <v>2201.94</v>
      </c>
      <c r="L23" s="260">
        <f t="shared" si="3"/>
        <v>2660.5619369369369</v>
      </c>
      <c r="M23" s="8"/>
      <c r="N23" s="21" t="s">
        <v>33</v>
      </c>
      <c r="O23" s="261">
        <v>1995</v>
      </c>
      <c r="P23" s="260">
        <f t="shared" si="7"/>
        <v>2549.5495495495497</v>
      </c>
      <c r="Q23" s="261">
        <v>2317.83</v>
      </c>
      <c r="R23" s="264">
        <f t="shared" si="5"/>
        <v>2796.6441441441439</v>
      </c>
      <c r="S23" s="10"/>
    </row>
    <row r="24" spans="1:19" ht="15.75" thickBot="1" x14ac:dyDescent="0.3">
      <c r="B24" s="4" t="s">
        <v>35</v>
      </c>
      <c r="C24" s="262">
        <v>1995</v>
      </c>
      <c r="D24" s="263">
        <v>1995</v>
      </c>
      <c r="E24" s="262">
        <f>'Benchmark Salaris 24-25'!C18</f>
        <v>2135.9124999999999</v>
      </c>
      <c r="F24" s="263">
        <f>'Benchmark Salaris 24-25'!D18</f>
        <v>2135.9124999999999</v>
      </c>
      <c r="G24" s="8"/>
      <c r="H24" s="22" t="s">
        <v>35</v>
      </c>
      <c r="I24" s="262">
        <v>1995</v>
      </c>
      <c r="J24" s="263">
        <v>1995</v>
      </c>
      <c r="K24" s="262">
        <v>2201.94</v>
      </c>
      <c r="L24" s="263">
        <v>2201.94</v>
      </c>
      <c r="M24" s="9"/>
      <c r="N24" s="22" t="s">
        <v>35</v>
      </c>
      <c r="O24" s="265">
        <v>1995</v>
      </c>
      <c r="P24" s="263">
        <v>1995</v>
      </c>
      <c r="Q24" s="262">
        <v>2317.83</v>
      </c>
      <c r="R24" s="263">
        <v>2317.83</v>
      </c>
      <c r="S24" s="10"/>
    </row>
    <row r="25" spans="1:19" ht="14.45" customHeight="1" thickBot="1" x14ac:dyDescent="0.3">
      <c r="A25" s="14"/>
      <c r="B25" s="16"/>
      <c r="C25" s="16"/>
      <c r="D25" s="16"/>
      <c r="E25" s="16"/>
      <c r="F25" s="16"/>
      <c r="G25" s="16"/>
      <c r="H25" s="16"/>
      <c r="I25" s="16"/>
      <c r="J25" s="16"/>
      <c r="K25" s="16"/>
      <c r="L25" s="16"/>
      <c r="M25" s="16"/>
      <c r="N25" s="16"/>
      <c r="O25" s="16"/>
      <c r="P25" s="16"/>
      <c r="Q25" s="16"/>
      <c r="R25" s="16"/>
      <c r="S25" s="16"/>
    </row>
    <row r="26" spans="1:19" ht="17.100000000000001" customHeight="1" x14ac:dyDescent="0.25">
      <c r="A26" s="14"/>
      <c r="B26" s="519" t="s">
        <v>102</v>
      </c>
      <c r="C26" s="520"/>
      <c r="D26" s="520"/>
      <c r="E26" s="520"/>
      <c r="F26" s="520"/>
      <c r="G26" s="520"/>
      <c r="H26" s="520"/>
      <c r="I26" s="520"/>
      <c r="J26" s="520"/>
      <c r="K26" s="520"/>
      <c r="L26" s="520"/>
      <c r="M26" s="520"/>
      <c r="N26" s="520"/>
      <c r="O26" s="520"/>
      <c r="P26" s="520"/>
      <c r="Q26" s="520"/>
      <c r="R26" s="521"/>
      <c r="S26" s="16"/>
    </row>
    <row r="27" spans="1:19" ht="28.5" customHeight="1" x14ac:dyDescent="0.25">
      <c r="A27" s="14"/>
      <c r="B27" s="522" t="s">
        <v>103</v>
      </c>
      <c r="C27" s="523"/>
      <c r="D27" s="523"/>
      <c r="E27" s="523"/>
      <c r="F27" s="523"/>
      <c r="G27" s="523"/>
      <c r="H27" s="523"/>
      <c r="I27" s="523"/>
      <c r="J27" s="523"/>
      <c r="K27" s="523"/>
      <c r="L27" s="523"/>
      <c r="M27" s="523"/>
      <c r="N27" s="523"/>
      <c r="O27" s="523"/>
      <c r="P27" s="523"/>
      <c r="Q27" s="523"/>
      <c r="R27" s="524"/>
      <c r="S27" s="37"/>
    </row>
    <row r="28" spans="1:19" ht="58.5" customHeight="1" x14ac:dyDescent="0.25">
      <c r="A28" s="14"/>
      <c r="B28" s="525" t="s">
        <v>104</v>
      </c>
      <c r="C28" s="423"/>
      <c r="D28" s="423"/>
      <c r="E28" s="423"/>
      <c r="F28" s="423"/>
      <c r="G28" s="423"/>
      <c r="H28" s="423"/>
      <c r="I28" s="423"/>
      <c r="J28" s="423"/>
      <c r="K28" s="423"/>
      <c r="L28" s="423"/>
      <c r="M28" s="423"/>
      <c r="N28" s="423"/>
      <c r="O28" s="423"/>
      <c r="P28" s="423"/>
      <c r="Q28" s="423"/>
      <c r="R28" s="526"/>
      <c r="S28" s="37"/>
    </row>
    <row r="29" spans="1:19" ht="30.95" customHeight="1" x14ac:dyDescent="0.25">
      <c r="B29" s="522" t="s">
        <v>105</v>
      </c>
      <c r="C29" s="423"/>
      <c r="D29" s="423"/>
      <c r="E29" s="423"/>
      <c r="F29" s="423"/>
      <c r="G29" s="423"/>
      <c r="H29" s="423"/>
      <c r="I29" s="423"/>
      <c r="J29" s="423"/>
      <c r="K29" s="423"/>
      <c r="L29" s="423"/>
      <c r="M29" s="423"/>
      <c r="N29" s="423"/>
      <c r="O29" s="423"/>
      <c r="P29" s="423"/>
      <c r="Q29" s="423"/>
      <c r="R29" s="526"/>
      <c r="S29" s="16"/>
    </row>
    <row r="30" spans="1:19" ht="15.95" customHeight="1" x14ac:dyDescent="0.25">
      <c r="B30" s="527" t="s">
        <v>106</v>
      </c>
      <c r="C30" s="423"/>
      <c r="D30" s="423"/>
      <c r="E30" s="423"/>
      <c r="F30" s="423"/>
      <c r="G30" s="423"/>
      <c r="H30" s="423"/>
      <c r="I30" s="423"/>
      <c r="J30" s="423"/>
      <c r="K30" s="423"/>
      <c r="L30" s="423"/>
      <c r="M30" s="423"/>
      <c r="N30" s="423"/>
      <c r="O30" s="423"/>
      <c r="P30" s="423"/>
      <c r="Q30" s="423"/>
      <c r="R30" s="526"/>
      <c r="S30" s="10"/>
    </row>
    <row r="31" spans="1:19" ht="14.45" customHeight="1" x14ac:dyDescent="0.25">
      <c r="B31" s="528" t="s">
        <v>107</v>
      </c>
      <c r="C31" s="420"/>
      <c r="D31" s="420"/>
      <c r="E31" s="420"/>
      <c r="F31" s="420"/>
      <c r="G31" s="420"/>
      <c r="H31" s="420"/>
      <c r="I31" s="423"/>
      <c r="J31" s="423"/>
      <c r="K31" s="423"/>
      <c r="L31" s="423"/>
      <c r="M31" s="423"/>
      <c r="N31" s="423"/>
      <c r="O31" s="423"/>
      <c r="P31" s="423"/>
      <c r="Q31" s="423"/>
      <c r="R31" s="526"/>
      <c r="S31" s="10"/>
    </row>
    <row r="32" spans="1:19" ht="15.75" thickBot="1" x14ac:dyDescent="0.3">
      <c r="B32" s="513" t="s">
        <v>108</v>
      </c>
      <c r="C32" s="514"/>
      <c r="D32" s="514"/>
      <c r="E32" s="514"/>
      <c r="F32" s="514"/>
      <c r="G32" s="514"/>
      <c r="H32" s="514"/>
      <c r="I32" s="515"/>
      <c r="J32" s="515"/>
      <c r="K32" s="515"/>
      <c r="L32" s="515"/>
      <c r="M32" s="515"/>
      <c r="N32" s="515"/>
      <c r="O32" s="515"/>
      <c r="P32" s="515"/>
      <c r="Q32" s="515"/>
      <c r="R32" s="516"/>
      <c r="S32" s="10"/>
    </row>
    <row r="33" spans="1:54" ht="16.5" customHeight="1" x14ac:dyDescent="0.25">
      <c r="B33" s="36"/>
      <c r="C33" s="18"/>
      <c r="D33" s="18"/>
      <c r="E33" s="18"/>
      <c r="F33" s="18"/>
      <c r="G33" s="18"/>
      <c r="H33" s="18"/>
      <c r="I33" s="10"/>
      <c r="J33" s="10"/>
      <c r="K33" s="19"/>
      <c r="M33" s="19"/>
      <c r="N33" s="10"/>
      <c r="O33" s="10"/>
      <c r="P33" s="10"/>
      <c r="R33" s="10"/>
      <c r="S33" s="10"/>
    </row>
    <row r="34" spans="1:54" ht="61.35" customHeight="1" x14ac:dyDescent="0.25">
      <c r="A34" s="109"/>
      <c r="B34" s="109"/>
      <c r="C34" s="109"/>
      <c r="D34" s="109"/>
      <c r="E34" s="109"/>
      <c r="F34" s="109"/>
      <c r="G34" s="110"/>
      <c r="H34" s="110"/>
      <c r="I34" s="110"/>
      <c r="J34" s="110"/>
      <c r="K34" s="110"/>
      <c r="L34" s="110"/>
      <c r="M34" s="110"/>
      <c r="N34" s="110"/>
      <c r="O34" s="110"/>
      <c r="P34" s="110"/>
      <c r="Q34" s="110"/>
      <c r="R34" s="108"/>
      <c r="S34" s="109"/>
      <c r="V34"/>
      <c r="AU34"/>
      <c r="AV34"/>
      <c r="AW34"/>
      <c r="AX34"/>
      <c r="AY34"/>
      <c r="AZ34"/>
      <c r="BA34"/>
      <c r="BB34"/>
    </row>
    <row r="35" spans="1:54" x14ac:dyDescent="0.25">
      <c r="B35" s="10"/>
      <c r="C35" s="12"/>
      <c r="D35" s="12"/>
      <c r="E35" s="12"/>
      <c r="F35" s="12"/>
      <c r="G35" s="12"/>
      <c r="H35" s="12"/>
      <c r="I35" s="10"/>
      <c r="J35" s="10"/>
      <c r="K35" s="10"/>
      <c r="L35" s="10"/>
      <c r="M35" s="10"/>
      <c r="N35" s="10"/>
      <c r="O35" s="10"/>
      <c r="P35" s="10"/>
      <c r="R35" s="10"/>
      <c r="S35" s="10"/>
    </row>
    <row r="36" spans="1:54" x14ac:dyDescent="0.25">
      <c r="B36" s="17"/>
      <c r="C36" s="12"/>
      <c r="D36" s="12"/>
      <c r="E36" s="12"/>
      <c r="F36" s="12"/>
      <c r="G36" s="12"/>
      <c r="H36" s="12"/>
      <c r="I36" s="518"/>
      <c r="J36" s="518"/>
      <c r="K36" s="518"/>
      <c r="L36" s="518"/>
      <c r="M36" s="518"/>
      <c r="N36" s="518"/>
      <c r="O36" s="518"/>
      <c r="P36" s="518"/>
      <c r="R36" s="10"/>
      <c r="S36" s="10"/>
    </row>
    <row r="37" spans="1:54" x14ac:dyDescent="0.25">
      <c r="B37" s="17"/>
      <c r="C37" s="12"/>
      <c r="D37" s="12"/>
      <c r="E37" s="12"/>
      <c r="F37" s="12"/>
      <c r="G37" s="12"/>
      <c r="H37" s="12"/>
      <c r="I37" s="511"/>
      <c r="J37" s="511"/>
      <c r="K37" s="511"/>
      <c r="L37" s="511"/>
      <c r="M37" s="511"/>
      <c r="N37" s="511"/>
      <c r="O37" s="511"/>
      <c r="P37" s="511"/>
      <c r="Q37" s="511"/>
      <c r="R37" s="511"/>
      <c r="S37" s="10"/>
    </row>
    <row r="38" spans="1:54" x14ac:dyDescent="0.25">
      <c r="B38" s="10"/>
      <c r="C38" s="12"/>
      <c r="D38" s="12"/>
      <c r="E38" s="12"/>
      <c r="F38" s="12"/>
      <c r="G38" s="12"/>
      <c r="H38" s="12"/>
      <c r="I38" s="10"/>
      <c r="J38" s="10"/>
      <c r="K38" s="10"/>
      <c r="L38" s="10"/>
      <c r="M38" s="10"/>
      <c r="N38" s="10"/>
      <c r="O38" s="10"/>
      <c r="P38" s="10"/>
      <c r="R38" s="10"/>
      <c r="S38" s="10"/>
    </row>
    <row r="39" spans="1:54" x14ac:dyDescent="0.25">
      <c r="B39" s="10"/>
      <c r="C39" s="12"/>
      <c r="D39" s="12"/>
      <c r="E39" s="12"/>
      <c r="F39" s="12"/>
      <c r="G39" s="12"/>
      <c r="H39" s="12"/>
      <c r="I39" s="10"/>
      <c r="J39" s="10"/>
      <c r="K39" s="10"/>
      <c r="L39" s="10"/>
      <c r="M39" s="10"/>
      <c r="N39" s="10"/>
      <c r="O39" s="10"/>
      <c r="P39" s="10"/>
      <c r="R39" s="10"/>
      <c r="S39" s="10"/>
    </row>
    <row r="40" spans="1:54" x14ac:dyDescent="0.25">
      <c r="B40" s="10"/>
      <c r="C40" s="12"/>
      <c r="D40" s="12"/>
      <c r="E40" s="12"/>
      <c r="F40" s="12"/>
      <c r="G40" s="12"/>
      <c r="H40" s="12"/>
      <c r="I40" s="10"/>
      <c r="J40" s="10"/>
      <c r="K40" s="10"/>
      <c r="L40" s="10"/>
      <c r="M40" s="10"/>
      <c r="N40" s="10"/>
      <c r="O40" s="10"/>
      <c r="P40" s="10"/>
      <c r="R40" s="10"/>
      <c r="S40" s="10"/>
    </row>
    <row r="41" spans="1:54" x14ac:dyDescent="0.25">
      <c r="B41" s="10"/>
      <c r="C41" s="12"/>
      <c r="D41" s="12"/>
      <c r="E41" s="12"/>
      <c r="F41" s="12"/>
      <c r="G41" s="12"/>
      <c r="H41" s="12"/>
      <c r="I41" s="10"/>
      <c r="J41" s="10"/>
      <c r="K41" s="10"/>
      <c r="L41" s="10"/>
      <c r="M41" s="10"/>
      <c r="N41" s="10"/>
      <c r="O41" s="10"/>
      <c r="P41" s="10"/>
      <c r="R41" s="10"/>
      <c r="S41" s="10"/>
    </row>
    <row r="42" spans="1:54" x14ac:dyDescent="0.25">
      <c r="B42" s="10"/>
      <c r="C42" s="12"/>
      <c r="D42" s="12"/>
      <c r="E42" s="12"/>
      <c r="F42" s="12"/>
      <c r="G42" s="12"/>
      <c r="H42" s="12"/>
      <c r="I42" s="10"/>
      <c r="J42" s="10"/>
      <c r="K42" s="10"/>
      <c r="L42" s="10"/>
      <c r="M42" s="10"/>
      <c r="N42" s="10"/>
      <c r="O42" s="10"/>
      <c r="P42" s="10"/>
      <c r="R42" s="10"/>
      <c r="S42" s="10"/>
    </row>
    <row r="43" spans="1:54" x14ac:dyDescent="0.25">
      <c r="B43" s="10"/>
      <c r="C43" s="12"/>
      <c r="D43" s="12"/>
      <c r="E43" s="12"/>
      <c r="F43" s="12"/>
      <c r="G43" s="12"/>
      <c r="H43" s="12"/>
      <c r="I43" s="10"/>
      <c r="J43" s="10"/>
      <c r="K43" s="10"/>
      <c r="L43" s="10"/>
      <c r="M43" s="10"/>
      <c r="N43" s="10"/>
      <c r="O43" s="10"/>
      <c r="P43" s="10"/>
      <c r="R43" s="10"/>
      <c r="S43" s="10"/>
    </row>
    <row r="44" spans="1:54" x14ac:dyDescent="0.25">
      <c r="B44" s="10"/>
      <c r="C44" s="12"/>
      <c r="D44" s="12"/>
      <c r="E44" s="12"/>
      <c r="F44" s="12"/>
      <c r="G44" s="12"/>
      <c r="H44" s="12"/>
      <c r="I44" s="10"/>
      <c r="J44" s="10"/>
      <c r="K44" s="10"/>
      <c r="L44" s="10"/>
      <c r="M44" s="10"/>
      <c r="N44" s="10"/>
      <c r="O44" s="10"/>
      <c r="P44" s="10"/>
      <c r="R44" s="10"/>
      <c r="S44" s="10"/>
    </row>
    <row r="45" spans="1:54" x14ac:dyDescent="0.25">
      <c r="B45" s="10"/>
      <c r="C45" s="12"/>
      <c r="D45" s="12"/>
      <c r="E45" s="12"/>
      <c r="F45" s="12"/>
      <c r="G45" s="12"/>
      <c r="H45" s="12"/>
      <c r="I45" s="10"/>
      <c r="J45" s="10"/>
      <c r="K45" s="10"/>
      <c r="L45" s="10"/>
      <c r="M45" s="10"/>
      <c r="N45" s="10"/>
      <c r="O45" s="10"/>
      <c r="P45" s="10"/>
      <c r="R45" s="10"/>
      <c r="S45" s="10"/>
    </row>
    <row r="46" spans="1:54" s="10" customFormat="1" x14ac:dyDescent="0.25">
      <c r="C46" s="12"/>
      <c r="D46" s="12"/>
      <c r="E46" s="12"/>
      <c r="F46" s="12"/>
      <c r="G46" s="12"/>
      <c r="H46" s="12"/>
    </row>
    <row r="47" spans="1:54" s="10" customFormat="1" x14ac:dyDescent="0.25">
      <c r="C47" s="12"/>
      <c r="D47" s="12"/>
      <c r="E47" s="12"/>
      <c r="F47" s="12"/>
      <c r="G47" s="12"/>
      <c r="H47" s="12"/>
    </row>
    <row r="48" spans="1:54" s="10" customFormat="1" x14ac:dyDescent="0.25">
      <c r="C48" s="12"/>
      <c r="D48" s="12"/>
      <c r="E48" s="12"/>
      <c r="F48" s="12"/>
      <c r="G48" s="12"/>
      <c r="H48" s="12"/>
    </row>
    <row r="49" spans="3:8" s="10" customFormat="1" x14ac:dyDescent="0.25">
      <c r="C49" s="12"/>
      <c r="D49" s="12"/>
      <c r="E49" s="12"/>
      <c r="F49" s="12"/>
      <c r="G49" s="12"/>
      <c r="H49" s="12"/>
    </row>
    <row r="50" spans="3:8" s="10" customFormat="1" x14ac:dyDescent="0.25">
      <c r="C50" s="12"/>
      <c r="D50" s="12"/>
      <c r="E50" s="12"/>
      <c r="F50" s="12"/>
      <c r="G50" s="12"/>
      <c r="H50" s="12"/>
    </row>
    <row r="51" spans="3:8" s="10" customFormat="1" x14ac:dyDescent="0.25">
      <c r="C51" s="12"/>
      <c r="D51" s="12"/>
      <c r="E51" s="12"/>
      <c r="F51" s="12"/>
      <c r="G51" s="12"/>
      <c r="H51" s="12"/>
    </row>
    <row r="52" spans="3:8" s="10" customFormat="1" x14ac:dyDescent="0.25">
      <c r="C52" s="12"/>
      <c r="D52" s="12"/>
      <c r="E52" s="12"/>
      <c r="F52" s="12"/>
      <c r="G52" s="12"/>
      <c r="H52" s="12"/>
    </row>
    <row r="53" spans="3:8" s="10" customFormat="1" x14ac:dyDescent="0.25">
      <c r="C53" s="12"/>
      <c r="D53" s="12"/>
      <c r="E53" s="12"/>
      <c r="F53" s="12"/>
      <c r="G53" s="12"/>
      <c r="H53" s="12"/>
    </row>
    <row r="54" spans="3:8" s="10" customFormat="1" x14ac:dyDescent="0.25">
      <c r="C54" s="12"/>
      <c r="D54" s="12"/>
      <c r="E54" s="12"/>
      <c r="F54" s="12"/>
      <c r="G54" s="12"/>
      <c r="H54" s="12"/>
    </row>
    <row r="55" spans="3:8" s="10" customFormat="1" x14ac:dyDescent="0.25">
      <c r="C55" s="12"/>
      <c r="D55" s="12"/>
      <c r="E55" s="12"/>
      <c r="F55" s="12"/>
      <c r="G55" s="12"/>
      <c r="H55" s="12"/>
    </row>
    <row r="56" spans="3:8" s="10" customFormat="1" x14ac:dyDescent="0.25">
      <c r="C56" s="12"/>
      <c r="D56" s="12"/>
      <c r="E56" s="12"/>
      <c r="F56" s="12"/>
      <c r="G56" s="12"/>
      <c r="H56" s="12"/>
    </row>
    <row r="57" spans="3:8" s="10" customFormat="1" x14ac:dyDescent="0.25">
      <c r="C57" s="12"/>
      <c r="D57" s="12"/>
      <c r="E57" s="12"/>
      <c r="F57" s="12"/>
      <c r="G57" s="12"/>
      <c r="H57" s="12"/>
    </row>
    <row r="58" spans="3:8" s="10" customFormat="1" x14ac:dyDescent="0.25">
      <c r="C58" s="12"/>
      <c r="D58" s="12"/>
      <c r="E58" s="12"/>
      <c r="F58" s="12"/>
      <c r="G58" s="12"/>
      <c r="H58" s="12"/>
    </row>
    <row r="59" spans="3:8" s="10" customFormat="1" x14ac:dyDescent="0.25">
      <c r="C59" s="12"/>
      <c r="D59" s="12"/>
      <c r="E59" s="12"/>
      <c r="F59" s="12"/>
      <c r="G59" s="12"/>
      <c r="H59" s="12"/>
    </row>
    <row r="60" spans="3:8" s="10" customFormat="1" x14ac:dyDescent="0.25">
      <c r="C60" s="12"/>
      <c r="D60" s="12"/>
      <c r="E60" s="12"/>
      <c r="F60" s="12"/>
      <c r="G60" s="12"/>
      <c r="H60" s="12"/>
    </row>
    <row r="61" spans="3:8" s="10" customFormat="1" x14ac:dyDescent="0.25">
      <c r="C61" s="12"/>
      <c r="D61" s="12"/>
      <c r="E61" s="12"/>
      <c r="F61" s="12"/>
      <c r="G61" s="12"/>
      <c r="H61" s="12"/>
    </row>
    <row r="62" spans="3:8" s="10" customFormat="1" x14ac:dyDescent="0.25">
      <c r="C62" s="12"/>
      <c r="D62" s="12"/>
      <c r="E62" s="12"/>
      <c r="F62" s="12"/>
      <c r="G62" s="12"/>
      <c r="H62" s="12"/>
    </row>
    <row r="63" spans="3:8" s="10" customFormat="1" x14ac:dyDescent="0.25">
      <c r="C63" s="12"/>
      <c r="D63" s="12"/>
      <c r="E63" s="12"/>
      <c r="F63" s="12"/>
      <c r="G63" s="12"/>
      <c r="H63" s="12"/>
    </row>
    <row r="64" spans="3:8" s="10" customFormat="1" x14ac:dyDescent="0.25">
      <c r="C64" s="12"/>
      <c r="D64" s="12"/>
      <c r="E64" s="12"/>
      <c r="F64" s="12"/>
      <c r="G64" s="12"/>
      <c r="H64" s="12"/>
    </row>
    <row r="65" spans="3:8" s="10" customFormat="1" x14ac:dyDescent="0.25">
      <c r="C65" s="12"/>
      <c r="D65" s="12"/>
      <c r="E65" s="12"/>
      <c r="F65" s="12"/>
      <c r="G65" s="12"/>
      <c r="H65" s="12"/>
    </row>
    <row r="66" spans="3:8" s="10" customFormat="1" x14ac:dyDescent="0.25">
      <c r="C66" s="12"/>
      <c r="D66" s="12"/>
      <c r="E66" s="12"/>
      <c r="F66" s="12"/>
      <c r="G66" s="12"/>
      <c r="H66" s="12"/>
    </row>
    <row r="67" spans="3:8" s="10" customFormat="1" x14ac:dyDescent="0.25">
      <c r="C67" s="12"/>
      <c r="D67" s="12"/>
      <c r="E67" s="12"/>
      <c r="F67" s="12"/>
      <c r="G67" s="12"/>
      <c r="H67" s="12"/>
    </row>
    <row r="68" spans="3:8" s="10" customFormat="1" x14ac:dyDescent="0.25">
      <c r="C68" s="12"/>
      <c r="D68" s="12"/>
      <c r="E68" s="12"/>
      <c r="F68" s="12"/>
      <c r="G68" s="12"/>
      <c r="H68" s="12"/>
    </row>
    <row r="69" spans="3:8" s="10" customFormat="1" x14ac:dyDescent="0.25">
      <c r="C69" s="12"/>
      <c r="D69" s="12"/>
      <c r="E69" s="12"/>
      <c r="F69" s="12"/>
      <c r="G69" s="12"/>
      <c r="H69" s="12"/>
    </row>
    <row r="70" spans="3:8" s="10" customFormat="1" x14ac:dyDescent="0.25">
      <c r="C70" s="12"/>
      <c r="D70" s="12"/>
      <c r="E70" s="12"/>
      <c r="F70" s="12"/>
      <c r="G70" s="12"/>
      <c r="H70" s="12"/>
    </row>
    <row r="71" spans="3:8" s="10" customFormat="1" x14ac:dyDescent="0.25">
      <c r="C71" s="12"/>
      <c r="D71" s="12"/>
      <c r="E71" s="12"/>
      <c r="F71" s="12"/>
      <c r="G71" s="12"/>
      <c r="H71" s="12"/>
    </row>
    <row r="72" spans="3:8" s="10" customFormat="1" x14ac:dyDescent="0.25">
      <c r="C72" s="12"/>
      <c r="D72" s="12"/>
      <c r="E72" s="12"/>
      <c r="F72" s="12"/>
      <c r="G72" s="12"/>
      <c r="H72" s="12"/>
    </row>
    <row r="73" spans="3:8" s="10" customFormat="1" x14ac:dyDescent="0.25">
      <c r="C73" s="12"/>
      <c r="D73" s="12"/>
      <c r="E73" s="12"/>
      <c r="F73" s="12"/>
      <c r="G73" s="12"/>
      <c r="H73" s="12"/>
    </row>
    <row r="74" spans="3:8" s="10" customFormat="1" x14ac:dyDescent="0.25">
      <c r="C74" s="12"/>
      <c r="D74" s="12"/>
      <c r="E74" s="12"/>
      <c r="F74" s="12"/>
      <c r="G74" s="12"/>
      <c r="H74" s="12"/>
    </row>
    <row r="75" spans="3:8" s="10" customFormat="1" x14ac:dyDescent="0.25">
      <c r="C75" s="12"/>
      <c r="D75" s="12"/>
      <c r="E75" s="12"/>
      <c r="F75" s="12"/>
      <c r="G75" s="12"/>
      <c r="H75" s="12"/>
    </row>
    <row r="76" spans="3:8" s="10" customFormat="1" x14ac:dyDescent="0.25">
      <c r="C76" s="12"/>
      <c r="D76" s="12"/>
      <c r="E76" s="12"/>
      <c r="F76" s="12"/>
      <c r="G76" s="12"/>
      <c r="H76" s="12"/>
    </row>
    <row r="77" spans="3:8" s="10" customFormat="1" x14ac:dyDescent="0.25">
      <c r="C77" s="12"/>
      <c r="D77" s="12"/>
      <c r="E77" s="12"/>
      <c r="F77" s="12"/>
      <c r="G77" s="12"/>
      <c r="H77" s="12"/>
    </row>
    <row r="78" spans="3:8" s="10" customFormat="1" x14ac:dyDescent="0.25">
      <c r="C78" s="12"/>
      <c r="D78" s="12"/>
      <c r="E78" s="12"/>
      <c r="F78" s="12"/>
      <c r="G78" s="12"/>
      <c r="H78" s="12"/>
    </row>
    <row r="79" spans="3:8" s="10" customFormat="1" x14ac:dyDescent="0.25">
      <c r="C79" s="12"/>
      <c r="D79" s="12"/>
      <c r="E79" s="12"/>
      <c r="F79" s="12"/>
      <c r="G79" s="12"/>
      <c r="H79" s="12"/>
    </row>
    <row r="80" spans="3:8" s="10" customFormat="1" x14ac:dyDescent="0.25">
      <c r="C80" s="12"/>
      <c r="D80" s="12"/>
      <c r="E80" s="12"/>
      <c r="F80" s="12"/>
      <c r="G80" s="12"/>
      <c r="H80" s="12"/>
    </row>
    <row r="81" spans="3:8" s="10" customFormat="1" x14ac:dyDescent="0.25">
      <c r="C81" s="12"/>
      <c r="D81" s="12"/>
      <c r="E81" s="12"/>
      <c r="F81" s="12"/>
      <c r="G81" s="12"/>
      <c r="H81" s="12"/>
    </row>
    <row r="82" spans="3:8" s="10" customFormat="1" x14ac:dyDescent="0.25">
      <c r="C82" s="12"/>
      <c r="D82" s="12"/>
      <c r="E82" s="12"/>
      <c r="F82" s="12"/>
      <c r="G82" s="12"/>
      <c r="H82" s="12"/>
    </row>
    <row r="83" spans="3:8" s="10" customFormat="1" x14ac:dyDescent="0.25">
      <c r="C83" s="12"/>
      <c r="D83" s="12"/>
      <c r="E83" s="12"/>
      <c r="F83" s="12"/>
      <c r="G83" s="12"/>
      <c r="H83" s="12"/>
    </row>
    <row r="84" spans="3:8" s="10" customFormat="1" x14ac:dyDescent="0.25">
      <c r="C84" s="12"/>
      <c r="D84" s="12"/>
      <c r="E84" s="12"/>
      <c r="F84" s="12"/>
      <c r="G84" s="12"/>
      <c r="H84" s="12"/>
    </row>
    <row r="85" spans="3:8" s="10" customFormat="1" x14ac:dyDescent="0.25">
      <c r="C85" s="12"/>
      <c r="D85" s="12"/>
      <c r="E85" s="12"/>
      <c r="F85" s="12"/>
      <c r="G85" s="12"/>
      <c r="H85" s="12"/>
    </row>
    <row r="86" spans="3:8" s="10" customFormat="1" x14ac:dyDescent="0.25">
      <c r="C86" s="12"/>
      <c r="D86" s="12"/>
      <c r="E86" s="12"/>
      <c r="F86" s="12"/>
      <c r="G86" s="12"/>
      <c r="H86" s="12"/>
    </row>
    <row r="87" spans="3:8" s="10" customFormat="1" x14ac:dyDescent="0.25">
      <c r="C87" s="12"/>
      <c r="D87" s="12"/>
      <c r="E87" s="12"/>
      <c r="F87" s="12"/>
      <c r="G87" s="12"/>
      <c r="H87" s="12"/>
    </row>
    <row r="88" spans="3:8" s="10" customFormat="1" x14ac:dyDescent="0.25">
      <c r="C88" s="12"/>
      <c r="D88" s="12"/>
      <c r="E88" s="12"/>
      <c r="F88" s="12"/>
      <c r="G88" s="12"/>
      <c r="H88" s="12"/>
    </row>
    <row r="89" spans="3:8" s="10" customFormat="1" x14ac:dyDescent="0.25">
      <c r="C89" s="12"/>
      <c r="D89" s="12"/>
      <c r="E89" s="12"/>
      <c r="F89" s="12"/>
      <c r="G89" s="12"/>
      <c r="H89" s="12"/>
    </row>
    <row r="90" spans="3:8" s="10" customFormat="1" x14ac:dyDescent="0.25">
      <c r="C90" s="12"/>
      <c r="D90" s="12"/>
      <c r="E90" s="12"/>
      <c r="F90" s="12"/>
      <c r="G90" s="12"/>
      <c r="H90" s="12"/>
    </row>
    <row r="91" spans="3:8" s="10" customFormat="1" x14ac:dyDescent="0.25">
      <c r="C91" s="12"/>
      <c r="D91" s="12"/>
      <c r="E91" s="12"/>
      <c r="F91" s="12"/>
      <c r="G91" s="12"/>
      <c r="H91" s="12"/>
    </row>
    <row r="92" spans="3:8" s="10" customFormat="1" x14ac:dyDescent="0.25">
      <c r="C92" s="12"/>
      <c r="D92" s="12"/>
      <c r="E92" s="12"/>
      <c r="F92" s="12"/>
      <c r="G92" s="12"/>
      <c r="H92" s="12"/>
    </row>
    <row r="93" spans="3:8" s="10" customFormat="1" x14ac:dyDescent="0.25">
      <c r="C93" s="12"/>
      <c r="D93" s="12"/>
      <c r="E93" s="12"/>
      <c r="F93" s="12"/>
      <c r="G93" s="12"/>
      <c r="H93" s="12"/>
    </row>
    <row r="94" spans="3:8" s="10" customFormat="1" x14ac:dyDescent="0.25">
      <c r="C94" s="12"/>
      <c r="D94" s="12"/>
      <c r="E94" s="12"/>
      <c r="F94" s="12"/>
      <c r="G94" s="12"/>
      <c r="H94" s="12"/>
    </row>
    <row r="95" spans="3:8" s="10" customFormat="1" x14ac:dyDescent="0.25">
      <c r="C95" s="12"/>
      <c r="D95" s="12"/>
      <c r="E95" s="12"/>
      <c r="F95" s="12"/>
      <c r="G95" s="12"/>
      <c r="H95" s="12"/>
    </row>
    <row r="96" spans="3:8" s="10" customFormat="1" x14ac:dyDescent="0.25">
      <c r="C96" s="12"/>
      <c r="D96" s="12"/>
      <c r="E96" s="12"/>
      <c r="F96" s="12"/>
      <c r="G96" s="12"/>
      <c r="H96" s="12"/>
    </row>
    <row r="97" spans="3:8" s="10" customFormat="1" x14ac:dyDescent="0.25">
      <c r="C97" s="12"/>
      <c r="D97" s="12"/>
      <c r="E97" s="12"/>
      <c r="F97" s="12"/>
      <c r="G97" s="12"/>
      <c r="H97" s="12"/>
    </row>
    <row r="98" spans="3:8" s="10" customFormat="1" x14ac:dyDescent="0.25">
      <c r="C98" s="12"/>
      <c r="D98" s="12"/>
      <c r="E98" s="12"/>
      <c r="F98" s="12"/>
      <c r="G98" s="12"/>
      <c r="H98" s="12"/>
    </row>
    <row r="99" spans="3:8" s="10" customFormat="1" x14ac:dyDescent="0.25">
      <c r="C99" s="12"/>
      <c r="D99" s="12"/>
      <c r="E99" s="12"/>
      <c r="F99" s="12"/>
      <c r="G99" s="12"/>
      <c r="H99" s="12"/>
    </row>
    <row r="100" spans="3:8" s="10" customFormat="1" x14ac:dyDescent="0.25">
      <c r="C100" s="12"/>
      <c r="D100" s="12"/>
      <c r="E100" s="12"/>
      <c r="F100" s="12"/>
      <c r="G100" s="12"/>
      <c r="H100" s="12"/>
    </row>
    <row r="101" spans="3:8" s="10" customFormat="1" x14ac:dyDescent="0.25">
      <c r="C101" s="12"/>
      <c r="D101" s="12"/>
      <c r="E101" s="12"/>
      <c r="F101" s="12"/>
      <c r="G101" s="12"/>
      <c r="H101" s="12"/>
    </row>
    <row r="102" spans="3:8" s="10" customFormat="1" x14ac:dyDescent="0.25">
      <c r="C102" s="12"/>
      <c r="D102" s="12"/>
      <c r="E102" s="12"/>
      <c r="F102" s="12"/>
      <c r="G102" s="12"/>
      <c r="H102" s="12"/>
    </row>
    <row r="103" spans="3:8" s="10" customFormat="1" x14ac:dyDescent="0.25">
      <c r="C103" s="12"/>
      <c r="D103" s="12"/>
      <c r="E103" s="12"/>
      <c r="F103" s="12"/>
      <c r="G103" s="12"/>
      <c r="H103" s="12"/>
    </row>
    <row r="104" spans="3:8" s="10" customFormat="1" x14ac:dyDescent="0.25">
      <c r="C104" s="12"/>
      <c r="D104" s="12"/>
      <c r="E104" s="12"/>
      <c r="F104" s="12"/>
      <c r="G104" s="12"/>
      <c r="H104" s="12"/>
    </row>
    <row r="105" spans="3:8" s="10" customFormat="1" x14ac:dyDescent="0.25">
      <c r="C105" s="12"/>
      <c r="D105" s="12"/>
      <c r="E105" s="12"/>
      <c r="F105" s="12"/>
      <c r="G105" s="12"/>
      <c r="H105" s="12"/>
    </row>
    <row r="106" spans="3:8" s="10" customFormat="1" x14ac:dyDescent="0.25">
      <c r="C106" s="12"/>
      <c r="D106" s="12"/>
      <c r="E106" s="12"/>
      <c r="F106" s="12"/>
      <c r="G106" s="12"/>
      <c r="H106" s="12"/>
    </row>
    <row r="107" spans="3:8" s="10" customFormat="1" x14ac:dyDescent="0.25">
      <c r="C107" s="12"/>
      <c r="D107" s="12"/>
      <c r="E107" s="12"/>
      <c r="F107" s="12"/>
      <c r="G107" s="12"/>
      <c r="H107" s="12"/>
    </row>
    <row r="108" spans="3:8" s="10" customFormat="1" x14ac:dyDescent="0.25">
      <c r="C108" s="12"/>
      <c r="D108" s="12"/>
      <c r="E108" s="12"/>
      <c r="F108" s="12"/>
      <c r="G108" s="12"/>
      <c r="H108" s="12"/>
    </row>
    <row r="109" spans="3:8" s="10" customFormat="1" x14ac:dyDescent="0.25">
      <c r="C109" s="12"/>
      <c r="D109" s="12"/>
      <c r="E109" s="12"/>
      <c r="F109" s="12"/>
      <c r="G109" s="12"/>
      <c r="H109" s="12"/>
    </row>
    <row r="110" spans="3:8" s="10" customFormat="1" x14ac:dyDescent="0.25">
      <c r="C110" s="12"/>
      <c r="D110" s="12"/>
      <c r="E110" s="12"/>
      <c r="F110" s="12"/>
      <c r="G110" s="12"/>
      <c r="H110" s="12"/>
    </row>
    <row r="111" spans="3:8" s="10" customFormat="1" x14ac:dyDescent="0.25">
      <c r="C111" s="12"/>
      <c r="D111" s="12"/>
      <c r="E111" s="12"/>
      <c r="F111" s="12"/>
      <c r="G111" s="12"/>
      <c r="H111" s="12"/>
    </row>
    <row r="112" spans="3:8" s="10" customFormat="1" x14ac:dyDescent="0.25">
      <c r="C112" s="12"/>
      <c r="D112" s="12"/>
      <c r="E112" s="12"/>
      <c r="F112" s="12"/>
      <c r="G112" s="12"/>
      <c r="H112" s="12"/>
    </row>
    <row r="113" spans="3:8" s="10" customFormat="1" x14ac:dyDescent="0.25">
      <c r="C113" s="12"/>
      <c r="D113" s="12"/>
      <c r="E113" s="12"/>
      <c r="F113" s="12"/>
      <c r="G113" s="12"/>
      <c r="H113" s="12"/>
    </row>
    <row r="114" spans="3:8" s="10" customFormat="1" x14ac:dyDescent="0.25">
      <c r="C114" s="12"/>
      <c r="D114" s="12"/>
      <c r="E114" s="12"/>
      <c r="F114" s="12"/>
      <c r="G114" s="12"/>
      <c r="H114" s="12"/>
    </row>
    <row r="115" spans="3:8" s="10" customFormat="1" x14ac:dyDescent="0.25">
      <c r="C115" s="12"/>
      <c r="D115" s="12"/>
      <c r="E115" s="12"/>
      <c r="F115" s="12"/>
      <c r="G115" s="12"/>
      <c r="H115" s="12"/>
    </row>
    <row r="116" spans="3:8" s="10" customFormat="1" x14ac:dyDescent="0.25">
      <c r="C116" s="12"/>
      <c r="D116" s="12"/>
      <c r="E116" s="12"/>
      <c r="F116" s="12"/>
      <c r="G116" s="12"/>
      <c r="H116" s="12"/>
    </row>
    <row r="117" spans="3:8" s="10" customFormat="1" x14ac:dyDescent="0.25">
      <c r="C117" s="12"/>
      <c r="D117" s="12"/>
      <c r="E117" s="12"/>
      <c r="F117" s="12"/>
      <c r="G117" s="12"/>
      <c r="H117" s="12"/>
    </row>
    <row r="118" spans="3:8" s="10" customFormat="1" x14ac:dyDescent="0.25">
      <c r="C118" s="12"/>
      <c r="D118" s="12"/>
      <c r="E118" s="12"/>
      <c r="F118" s="12"/>
      <c r="G118" s="12"/>
      <c r="H118" s="12"/>
    </row>
    <row r="119" spans="3:8" s="10" customFormat="1" x14ac:dyDescent="0.25">
      <c r="C119" s="12"/>
      <c r="D119" s="12"/>
      <c r="E119" s="12"/>
      <c r="F119" s="12"/>
      <c r="G119" s="12"/>
      <c r="H119" s="12"/>
    </row>
    <row r="120" spans="3:8" s="10" customFormat="1" x14ac:dyDescent="0.25">
      <c r="C120" s="12"/>
      <c r="D120" s="12"/>
      <c r="E120" s="12"/>
      <c r="F120" s="12"/>
      <c r="G120" s="12"/>
      <c r="H120" s="12"/>
    </row>
    <row r="121" spans="3:8" s="10" customFormat="1" x14ac:dyDescent="0.25">
      <c r="C121" s="12"/>
      <c r="D121" s="12"/>
      <c r="E121" s="12"/>
      <c r="F121" s="12"/>
      <c r="G121" s="12"/>
      <c r="H121" s="12"/>
    </row>
    <row r="122" spans="3:8" s="10" customFormat="1" x14ac:dyDescent="0.25">
      <c r="C122" s="12"/>
      <c r="D122" s="12"/>
      <c r="E122" s="12"/>
      <c r="F122" s="12"/>
      <c r="G122" s="12"/>
      <c r="H122" s="12"/>
    </row>
    <row r="123" spans="3:8" s="10" customFormat="1" x14ac:dyDescent="0.25">
      <c r="C123" s="12"/>
      <c r="D123" s="12"/>
      <c r="E123" s="12"/>
      <c r="F123" s="12"/>
      <c r="G123" s="12"/>
      <c r="H123" s="12"/>
    </row>
    <row r="124" spans="3:8" s="10" customFormat="1" x14ac:dyDescent="0.25">
      <c r="C124" s="12"/>
      <c r="D124" s="12"/>
      <c r="E124" s="12"/>
      <c r="F124" s="12"/>
      <c r="G124" s="12"/>
      <c r="H124" s="12"/>
    </row>
    <row r="125" spans="3:8" s="10" customFormat="1" x14ac:dyDescent="0.25">
      <c r="C125" s="12"/>
      <c r="D125" s="12"/>
      <c r="E125" s="12"/>
      <c r="F125" s="12"/>
      <c r="G125" s="12"/>
      <c r="H125" s="12"/>
    </row>
    <row r="126" spans="3:8" s="10" customFormat="1" x14ac:dyDescent="0.25">
      <c r="C126" s="12"/>
      <c r="D126" s="12"/>
      <c r="E126" s="12"/>
      <c r="F126" s="12"/>
      <c r="G126" s="12"/>
      <c r="H126" s="12"/>
    </row>
    <row r="127" spans="3:8" s="10" customFormat="1" x14ac:dyDescent="0.25">
      <c r="C127" s="12"/>
      <c r="D127" s="12"/>
      <c r="E127" s="12"/>
      <c r="F127" s="12"/>
      <c r="G127" s="12"/>
      <c r="H127" s="12"/>
    </row>
    <row r="128" spans="3:8" s="10" customFormat="1" x14ac:dyDescent="0.25">
      <c r="C128" s="12"/>
      <c r="D128" s="12"/>
      <c r="E128" s="12"/>
      <c r="F128" s="12"/>
      <c r="G128" s="12"/>
      <c r="H128" s="12"/>
    </row>
    <row r="129" spans="3:8" s="10" customFormat="1" x14ac:dyDescent="0.25">
      <c r="C129" s="12"/>
      <c r="D129" s="12"/>
      <c r="E129" s="12"/>
      <c r="F129" s="12"/>
      <c r="G129" s="12"/>
      <c r="H129" s="12"/>
    </row>
    <row r="130" spans="3:8" s="10" customFormat="1" x14ac:dyDescent="0.25">
      <c r="C130" s="12"/>
      <c r="D130" s="12"/>
      <c r="E130" s="12"/>
      <c r="F130" s="12"/>
      <c r="G130" s="12"/>
      <c r="H130" s="12"/>
    </row>
    <row r="131" spans="3:8" s="10" customFormat="1" x14ac:dyDescent="0.25">
      <c r="C131" s="12"/>
      <c r="D131" s="12"/>
      <c r="E131" s="12"/>
      <c r="F131" s="12"/>
      <c r="G131" s="12"/>
      <c r="H131" s="12"/>
    </row>
    <row r="132" spans="3:8" s="10" customFormat="1" x14ac:dyDescent="0.25">
      <c r="C132" s="12"/>
      <c r="D132" s="12"/>
      <c r="E132" s="12"/>
      <c r="F132" s="12"/>
      <c r="G132" s="12"/>
      <c r="H132" s="12"/>
    </row>
    <row r="133" spans="3:8" s="10" customFormat="1" x14ac:dyDescent="0.25">
      <c r="C133" s="12"/>
      <c r="D133" s="12"/>
      <c r="E133" s="12"/>
      <c r="F133" s="12"/>
      <c r="G133" s="12"/>
      <c r="H133" s="12"/>
    </row>
    <row r="134" spans="3:8" s="10" customFormat="1" x14ac:dyDescent="0.25">
      <c r="C134" s="12"/>
      <c r="D134" s="12"/>
      <c r="E134" s="12"/>
      <c r="F134" s="12"/>
      <c r="G134" s="12"/>
      <c r="H134" s="12"/>
    </row>
    <row r="135" spans="3:8" s="10" customFormat="1" x14ac:dyDescent="0.25">
      <c r="C135" s="12"/>
      <c r="D135" s="12"/>
      <c r="E135" s="12"/>
      <c r="F135" s="12"/>
      <c r="G135" s="12"/>
      <c r="H135" s="12"/>
    </row>
    <row r="136" spans="3:8" s="10" customFormat="1" x14ac:dyDescent="0.25">
      <c r="C136" s="12"/>
      <c r="D136" s="12"/>
      <c r="E136" s="12"/>
      <c r="F136" s="12"/>
      <c r="G136" s="12"/>
      <c r="H136" s="12"/>
    </row>
    <row r="137" spans="3:8" s="10" customFormat="1" x14ac:dyDescent="0.25">
      <c r="C137" s="12"/>
      <c r="D137" s="12"/>
      <c r="E137" s="12"/>
      <c r="F137" s="12"/>
      <c r="G137" s="12"/>
      <c r="H137" s="12"/>
    </row>
    <row r="138" spans="3:8" s="10" customFormat="1" x14ac:dyDescent="0.25">
      <c r="C138" s="12"/>
      <c r="D138" s="12"/>
      <c r="E138" s="12"/>
      <c r="F138" s="12"/>
      <c r="G138" s="12"/>
      <c r="H138" s="12"/>
    </row>
    <row r="139" spans="3:8" s="10" customFormat="1" x14ac:dyDescent="0.25">
      <c r="C139" s="12"/>
      <c r="D139" s="12"/>
      <c r="E139" s="12"/>
      <c r="F139" s="12"/>
      <c r="G139" s="12"/>
      <c r="H139" s="12"/>
    </row>
    <row r="140" spans="3:8" s="10" customFormat="1" x14ac:dyDescent="0.25">
      <c r="C140" s="12"/>
      <c r="D140" s="12"/>
      <c r="E140" s="12"/>
      <c r="F140" s="12"/>
      <c r="G140" s="12"/>
      <c r="H140" s="12"/>
    </row>
    <row r="141" spans="3:8" s="10" customFormat="1" x14ac:dyDescent="0.25">
      <c r="C141" s="12"/>
      <c r="D141" s="12"/>
      <c r="E141" s="12"/>
      <c r="F141" s="12"/>
      <c r="G141" s="12"/>
      <c r="H141" s="12"/>
    </row>
    <row r="142" spans="3:8" s="10" customFormat="1" x14ac:dyDescent="0.25">
      <c r="C142" s="12"/>
      <c r="D142" s="12"/>
      <c r="E142" s="12"/>
      <c r="F142" s="12"/>
      <c r="G142" s="12"/>
      <c r="H142" s="12"/>
    </row>
    <row r="143" spans="3:8" s="10" customFormat="1" x14ac:dyDescent="0.25">
      <c r="C143" s="12"/>
      <c r="D143" s="12"/>
      <c r="E143" s="12"/>
      <c r="F143" s="12"/>
      <c r="G143" s="12"/>
      <c r="H143" s="12"/>
    </row>
    <row r="144" spans="3:8" s="10" customFormat="1" x14ac:dyDescent="0.25">
      <c r="C144" s="12"/>
      <c r="D144" s="12"/>
      <c r="E144" s="12"/>
      <c r="F144" s="12"/>
      <c r="G144" s="12"/>
      <c r="H144" s="12"/>
    </row>
    <row r="145" spans="3:8" s="10" customFormat="1" x14ac:dyDescent="0.25">
      <c r="C145" s="12"/>
      <c r="D145" s="12"/>
      <c r="E145" s="12"/>
      <c r="F145" s="12"/>
      <c r="G145" s="12"/>
      <c r="H145" s="12"/>
    </row>
    <row r="146" spans="3:8" s="10" customFormat="1" x14ac:dyDescent="0.25">
      <c r="C146" s="12"/>
      <c r="D146" s="12"/>
      <c r="E146" s="12"/>
      <c r="F146" s="12"/>
      <c r="G146" s="12"/>
      <c r="H146" s="12"/>
    </row>
    <row r="147" spans="3:8" s="10" customFormat="1" x14ac:dyDescent="0.25">
      <c r="C147" s="12"/>
      <c r="D147" s="12"/>
      <c r="E147" s="12"/>
      <c r="F147" s="12"/>
      <c r="G147" s="12"/>
      <c r="H147" s="12"/>
    </row>
    <row r="148" spans="3:8" s="10" customFormat="1" x14ac:dyDescent="0.25">
      <c r="C148" s="12"/>
      <c r="D148" s="12"/>
      <c r="E148" s="12"/>
      <c r="F148" s="12"/>
      <c r="G148" s="12"/>
      <c r="H148" s="12"/>
    </row>
    <row r="149" spans="3:8" s="10" customFormat="1" x14ac:dyDescent="0.25">
      <c r="C149" s="12"/>
      <c r="D149" s="12"/>
      <c r="E149" s="12"/>
      <c r="F149" s="12"/>
      <c r="G149" s="12"/>
      <c r="H149" s="12"/>
    </row>
    <row r="150" spans="3:8" s="10" customFormat="1" x14ac:dyDescent="0.25">
      <c r="C150" s="12"/>
      <c r="D150" s="12"/>
      <c r="E150" s="12"/>
      <c r="F150" s="12"/>
      <c r="G150" s="12"/>
      <c r="H150" s="12"/>
    </row>
    <row r="151" spans="3:8" s="10" customFormat="1" x14ac:dyDescent="0.25">
      <c r="C151" s="12"/>
      <c r="D151" s="12"/>
      <c r="E151" s="12"/>
      <c r="F151" s="12"/>
      <c r="G151" s="12"/>
      <c r="H151" s="12"/>
    </row>
    <row r="152" spans="3:8" s="10" customFormat="1" x14ac:dyDescent="0.25">
      <c r="C152" s="12"/>
      <c r="D152" s="12"/>
      <c r="E152" s="12"/>
      <c r="F152" s="12"/>
      <c r="G152" s="12"/>
      <c r="H152" s="12"/>
    </row>
    <row r="153" spans="3:8" s="10" customFormat="1" x14ac:dyDescent="0.25">
      <c r="C153" s="12"/>
      <c r="D153" s="12"/>
      <c r="E153" s="12"/>
      <c r="F153" s="12"/>
      <c r="G153" s="12"/>
      <c r="H153" s="12"/>
    </row>
    <row r="154" spans="3:8" s="10" customFormat="1" x14ac:dyDescent="0.25">
      <c r="C154" s="12"/>
      <c r="D154" s="12"/>
      <c r="E154" s="12"/>
      <c r="F154" s="12"/>
      <c r="G154" s="12"/>
      <c r="H154" s="12"/>
    </row>
    <row r="155" spans="3:8" s="10" customFormat="1" x14ac:dyDescent="0.25">
      <c r="C155" s="12"/>
      <c r="D155" s="12"/>
      <c r="E155" s="12"/>
      <c r="F155" s="12"/>
      <c r="G155" s="12"/>
      <c r="H155" s="12"/>
    </row>
    <row r="156" spans="3:8" s="10" customFormat="1" x14ac:dyDescent="0.25">
      <c r="C156" s="12"/>
      <c r="D156" s="12"/>
      <c r="E156" s="12"/>
      <c r="F156" s="12"/>
      <c r="G156" s="12"/>
      <c r="H156" s="12"/>
    </row>
    <row r="157" spans="3:8" s="10" customFormat="1" x14ac:dyDescent="0.25">
      <c r="C157" s="12"/>
      <c r="D157" s="12"/>
      <c r="E157" s="12"/>
      <c r="F157" s="12"/>
      <c r="G157" s="12"/>
      <c r="H157" s="12"/>
    </row>
    <row r="158" spans="3:8" s="10" customFormat="1" x14ac:dyDescent="0.25">
      <c r="C158" s="12"/>
      <c r="D158" s="12"/>
      <c r="E158" s="12"/>
      <c r="F158" s="12"/>
      <c r="G158" s="12"/>
      <c r="H158" s="12"/>
    </row>
    <row r="159" spans="3:8" s="10" customFormat="1" x14ac:dyDescent="0.25">
      <c r="C159" s="12"/>
      <c r="D159" s="12"/>
      <c r="E159" s="12"/>
      <c r="F159" s="12"/>
      <c r="G159" s="12"/>
      <c r="H159" s="12"/>
    </row>
    <row r="160" spans="3:8" s="10" customFormat="1" x14ac:dyDescent="0.25">
      <c r="C160" s="12"/>
      <c r="D160" s="12"/>
      <c r="E160" s="12"/>
      <c r="F160" s="12"/>
      <c r="G160" s="12"/>
      <c r="H160" s="12"/>
    </row>
    <row r="161" spans="3:8" s="10" customFormat="1" x14ac:dyDescent="0.25">
      <c r="C161" s="12"/>
      <c r="D161" s="12"/>
      <c r="E161" s="12"/>
      <c r="F161" s="12"/>
      <c r="G161" s="12"/>
      <c r="H161" s="12"/>
    </row>
    <row r="162" spans="3:8" s="10" customFormat="1" x14ac:dyDescent="0.25">
      <c r="C162" s="12"/>
      <c r="D162" s="12"/>
      <c r="E162" s="12"/>
      <c r="F162" s="12"/>
      <c r="G162" s="12"/>
      <c r="H162" s="12"/>
    </row>
    <row r="163" spans="3:8" s="10" customFormat="1" x14ac:dyDescent="0.25">
      <c r="C163" s="12"/>
      <c r="D163" s="12"/>
      <c r="E163" s="12"/>
      <c r="F163" s="12"/>
      <c r="G163" s="12"/>
      <c r="H163" s="12"/>
    </row>
    <row r="164" spans="3:8" s="10" customFormat="1" x14ac:dyDescent="0.25">
      <c r="C164" s="12"/>
      <c r="D164" s="12"/>
      <c r="E164" s="12"/>
      <c r="F164" s="12"/>
      <c r="G164" s="12"/>
      <c r="H164" s="12"/>
    </row>
    <row r="165" spans="3:8" s="10" customFormat="1" x14ac:dyDescent="0.25">
      <c r="C165" s="12"/>
      <c r="D165" s="12"/>
      <c r="E165" s="12"/>
      <c r="F165" s="12"/>
      <c r="G165" s="12"/>
      <c r="H165" s="12"/>
    </row>
    <row r="166" spans="3:8" s="10" customFormat="1" x14ac:dyDescent="0.25">
      <c r="C166" s="12"/>
      <c r="D166" s="12"/>
      <c r="E166" s="12"/>
      <c r="F166" s="12"/>
      <c r="G166" s="12"/>
      <c r="H166" s="12"/>
    </row>
    <row r="167" spans="3:8" s="10" customFormat="1" x14ac:dyDescent="0.25">
      <c r="C167" s="12"/>
      <c r="D167" s="12"/>
      <c r="E167" s="12"/>
      <c r="F167" s="12"/>
      <c r="G167" s="12"/>
      <c r="H167" s="12"/>
    </row>
    <row r="168" spans="3:8" s="10" customFormat="1" x14ac:dyDescent="0.25">
      <c r="C168" s="12"/>
      <c r="D168" s="12"/>
      <c r="E168" s="12"/>
      <c r="F168" s="12"/>
      <c r="G168" s="12"/>
      <c r="H168" s="12"/>
    </row>
    <row r="169" spans="3:8" s="10" customFormat="1" x14ac:dyDescent="0.25">
      <c r="C169" s="12"/>
      <c r="D169" s="12"/>
      <c r="E169" s="12"/>
      <c r="F169" s="12"/>
      <c r="G169" s="12"/>
      <c r="H169" s="12"/>
    </row>
    <row r="170" spans="3:8" s="10" customFormat="1" x14ac:dyDescent="0.25">
      <c r="C170" s="12"/>
      <c r="D170" s="12"/>
      <c r="E170" s="12"/>
      <c r="F170" s="12"/>
      <c r="G170" s="12"/>
      <c r="H170" s="12"/>
    </row>
    <row r="171" spans="3:8" s="10" customFormat="1" x14ac:dyDescent="0.25">
      <c r="C171" s="12"/>
      <c r="D171" s="12"/>
      <c r="E171" s="12"/>
      <c r="F171" s="12"/>
      <c r="G171" s="12"/>
      <c r="H171" s="12"/>
    </row>
    <row r="172" spans="3:8" s="10" customFormat="1" x14ac:dyDescent="0.25">
      <c r="C172" s="12"/>
      <c r="D172" s="12"/>
      <c r="E172" s="12"/>
      <c r="F172" s="12"/>
      <c r="G172" s="12"/>
      <c r="H172" s="12"/>
    </row>
    <row r="173" spans="3:8" s="10" customFormat="1" x14ac:dyDescent="0.25">
      <c r="C173" s="12"/>
      <c r="D173" s="12"/>
      <c r="E173" s="12"/>
      <c r="F173" s="12"/>
      <c r="G173" s="12"/>
      <c r="H173" s="12"/>
    </row>
    <row r="174" spans="3:8" s="10" customFormat="1" x14ac:dyDescent="0.25">
      <c r="C174" s="12"/>
      <c r="D174" s="12"/>
      <c r="E174" s="12"/>
      <c r="F174" s="12"/>
      <c r="G174" s="12"/>
      <c r="H174" s="12"/>
    </row>
    <row r="175" spans="3:8" s="10" customFormat="1" x14ac:dyDescent="0.25">
      <c r="C175" s="12"/>
      <c r="D175" s="12"/>
      <c r="E175" s="12"/>
      <c r="F175" s="12"/>
      <c r="G175" s="12"/>
      <c r="H175" s="12"/>
    </row>
    <row r="176" spans="3:8" s="10" customFormat="1" x14ac:dyDescent="0.25">
      <c r="C176" s="12"/>
      <c r="D176" s="12"/>
      <c r="E176" s="12"/>
      <c r="F176" s="12"/>
      <c r="G176" s="12"/>
      <c r="H176" s="12"/>
    </row>
    <row r="177" spans="3:8" s="10" customFormat="1" x14ac:dyDescent="0.25">
      <c r="C177" s="12"/>
      <c r="D177" s="12"/>
      <c r="E177" s="12"/>
      <c r="F177" s="12"/>
      <c r="G177" s="12"/>
      <c r="H177" s="12"/>
    </row>
    <row r="178" spans="3:8" s="10" customFormat="1" x14ac:dyDescent="0.25">
      <c r="C178" s="12"/>
      <c r="D178" s="12"/>
      <c r="E178" s="12"/>
      <c r="F178" s="12"/>
      <c r="G178" s="12"/>
      <c r="H178" s="12"/>
    </row>
    <row r="179" spans="3:8" s="10" customFormat="1" x14ac:dyDescent="0.25">
      <c r="C179" s="12"/>
      <c r="D179" s="12"/>
      <c r="E179" s="12"/>
      <c r="F179" s="12"/>
      <c r="G179" s="12"/>
      <c r="H179" s="12"/>
    </row>
    <row r="180" spans="3:8" s="10" customFormat="1" x14ac:dyDescent="0.25">
      <c r="C180" s="12"/>
      <c r="D180" s="12"/>
      <c r="E180" s="12"/>
      <c r="F180" s="12"/>
      <c r="G180" s="12"/>
      <c r="H180" s="12"/>
    </row>
    <row r="181" spans="3:8" s="10" customFormat="1" x14ac:dyDescent="0.25">
      <c r="C181" s="12"/>
      <c r="D181" s="12"/>
      <c r="E181" s="12"/>
      <c r="F181" s="12"/>
      <c r="G181" s="12"/>
      <c r="H181" s="12"/>
    </row>
    <row r="182" spans="3:8" s="10" customFormat="1" x14ac:dyDescent="0.25">
      <c r="C182" s="12"/>
      <c r="D182" s="12"/>
      <c r="E182" s="12"/>
      <c r="F182" s="12"/>
      <c r="G182" s="12"/>
      <c r="H182" s="12"/>
    </row>
    <row r="183" spans="3:8" s="10" customFormat="1" x14ac:dyDescent="0.25">
      <c r="C183" s="12"/>
      <c r="D183" s="12"/>
      <c r="E183" s="12"/>
      <c r="F183" s="12"/>
      <c r="G183" s="12"/>
      <c r="H183" s="12"/>
    </row>
    <row r="184" spans="3:8" s="10" customFormat="1" x14ac:dyDescent="0.25">
      <c r="C184" s="12"/>
      <c r="D184" s="12"/>
      <c r="E184" s="12"/>
      <c r="F184" s="12"/>
      <c r="G184" s="12"/>
      <c r="H184" s="12"/>
    </row>
    <row r="185" spans="3:8" s="10" customFormat="1" x14ac:dyDescent="0.25">
      <c r="C185" s="12"/>
      <c r="D185" s="12"/>
      <c r="E185" s="12"/>
      <c r="F185" s="12"/>
      <c r="G185" s="12"/>
      <c r="H185" s="12"/>
    </row>
    <row r="186" spans="3:8" s="10" customFormat="1" x14ac:dyDescent="0.25">
      <c r="C186" s="12"/>
      <c r="D186" s="12"/>
      <c r="E186" s="12"/>
      <c r="F186" s="12"/>
      <c r="G186" s="12"/>
      <c r="H186" s="12"/>
    </row>
    <row r="187" spans="3:8" s="10" customFormat="1" x14ac:dyDescent="0.25">
      <c r="C187" s="12"/>
      <c r="D187" s="12"/>
      <c r="E187" s="12"/>
      <c r="F187" s="12"/>
      <c r="G187" s="12"/>
      <c r="H187" s="12"/>
    </row>
    <row r="188" spans="3:8" s="10" customFormat="1" x14ac:dyDescent="0.25">
      <c r="C188" s="12"/>
      <c r="D188" s="12"/>
      <c r="E188" s="12"/>
      <c r="F188" s="12"/>
      <c r="G188" s="12"/>
      <c r="H188" s="12"/>
    </row>
    <row r="189" spans="3:8" s="10" customFormat="1" x14ac:dyDescent="0.25">
      <c r="C189" s="12"/>
      <c r="D189" s="12"/>
      <c r="E189" s="12"/>
      <c r="F189" s="12"/>
      <c r="G189" s="12"/>
      <c r="H189" s="12"/>
    </row>
    <row r="190" spans="3:8" s="10" customFormat="1" x14ac:dyDescent="0.25">
      <c r="C190" s="12"/>
      <c r="D190" s="12"/>
      <c r="E190" s="12"/>
      <c r="F190" s="12"/>
      <c r="G190" s="12"/>
      <c r="H190" s="12"/>
    </row>
    <row r="191" spans="3:8" s="10" customFormat="1" x14ac:dyDescent="0.25">
      <c r="C191" s="12"/>
      <c r="D191" s="12"/>
      <c r="E191" s="12"/>
      <c r="F191" s="12"/>
      <c r="G191" s="12"/>
      <c r="H191" s="12"/>
    </row>
    <row r="192" spans="3:8" s="10" customFormat="1" x14ac:dyDescent="0.25">
      <c r="C192" s="12"/>
      <c r="D192" s="12"/>
      <c r="E192" s="12"/>
      <c r="F192" s="12"/>
      <c r="G192" s="12"/>
      <c r="H192" s="12"/>
    </row>
    <row r="193" spans="3:8" s="10" customFormat="1" x14ac:dyDescent="0.25">
      <c r="C193" s="12"/>
      <c r="D193" s="12"/>
      <c r="E193" s="12"/>
      <c r="F193" s="12"/>
      <c r="G193" s="12"/>
      <c r="H193" s="12"/>
    </row>
    <row r="194" spans="3:8" s="10" customFormat="1" x14ac:dyDescent="0.25">
      <c r="C194" s="12"/>
      <c r="D194" s="12"/>
      <c r="E194" s="12"/>
      <c r="F194" s="12"/>
      <c r="G194" s="12"/>
      <c r="H194" s="12"/>
    </row>
    <row r="195" spans="3:8" s="10" customFormat="1" x14ac:dyDescent="0.25">
      <c r="C195" s="12"/>
      <c r="D195" s="12"/>
      <c r="E195" s="12"/>
      <c r="F195" s="12"/>
      <c r="G195" s="12"/>
      <c r="H195" s="12"/>
    </row>
    <row r="196" spans="3:8" s="10" customFormat="1" x14ac:dyDescent="0.25">
      <c r="C196" s="12"/>
      <c r="D196" s="12"/>
      <c r="E196" s="12"/>
      <c r="F196" s="12"/>
      <c r="G196" s="12"/>
      <c r="H196" s="12"/>
    </row>
    <row r="197" spans="3:8" s="10" customFormat="1" x14ac:dyDescent="0.25">
      <c r="C197" s="12"/>
      <c r="D197" s="12"/>
      <c r="E197" s="12"/>
      <c r="F197" s="12"/>
      <c r="G197" s="12"/>
      <c r="H197" s="12"/>
    </row>
    <row r="198" spans="3:8" s="10" customFormat="1" x14ac:dyDescent="0.25">
      <c r="C198" s="12"/>
      <c r="D198" s="12"/>
      <c r="E198" s="12"/>
      <c r="F198" s="12"/>
      <c r="G198" s="12"/>
      <c r="H198" s="12"/>
    </row>
    <row r="199" spans="3:8" s="10" customFormat="1" x14ac:dyDescent="0.25">
      <c r="C199" s="12"/>
      <c r="D199" s="12"/>
      <c r="E199" s="12"/>
      <c r="F199" s="12"/>
      <c r="G199" s="12"/>
      <c r="H199" s="12"/>
    </row>
    <row r="200" spans="3:8" s="10" customFormat="1" x14ac:dyDescent="0.25">
      <c r="C200" s="12"/>
      <c r="D200" s="12"/>
      <c r="E200" s="12"/>
      <c r="F200" s="12"/>
      <c r="G200" s="12"/>
      <c r="H200" s="12"/>
    </row>
    <row r="201" spans="3:8" s="10" customFormat="1" x14ac:dyDescent="0.25">
      <c r="C201" s="12"/>
      <c r="D201" s="12"/>
      <c r="E201" s="12"/>
      <c r="F201" s="12"/>
      <c r="G201" s="12"/>
      <c r="H201" s="12"/>
    </row>
    <row r="202" spans="3:8" s="10" customFormat="1" x14ac:dyDescent="0.25">
      <c r="C202" s="12"/>
      <c r="D202" s="12"/>
      <c r="E202" s="12"/>
      <c r="F202" s="12"/>
      <c r="G202" s="12"/>
      <c r="H202" s="12"/>
    </row>
    <row r="203" spans="3:8" s="10" customFormat="1" x14ac:dyDescent="0.25">
      <c r="C203" s="12"/>
      <c r="D203" s="12"/>
      <c r="E203" s="12"/>
      <c r="F203" s="12"/>
      <c r="G203" s="12"/>
      <c r="H203" s="12"/>
    </row>
    <row r="204" spans="3:8" s="10" customFormat="1" x14ac:dyDescent="0.25">
      <c r="C204" s="12"/>
      <c r="D204" s="12"/>
      <c r="E204" s="12"/>
      <c r="F204" s="12"/>
      <c r="G204" s="12"/>
      <c r="H204" s="12"/>
    </row>
    <row r="205" spans="3:8" s="10" customFormat="1" x14ac:dyDescent="0.25">
      <c r="C205" s="12"/>
      <c r="D205" s="12"/>
      <c r="E205" s="12"/>
      <c r="F205" s="12"/>
      <c r="G205" s="12"/>
      <c r="H205" s="12"/>
    </row>
    <row r="206" spans="3:8" s="10" customFormat="1" x14ac:dyDescent="0.25">
      <c r="C206" s="12"/>
      <c r="D206" s="12"/>
      <c r="E206" s="12"/>
      <c r="F206" s="12"/>
      <c r="G206" s="12"/>
      <c r="H206" s="12"/>
    </row>
    <row r="207" spans="3:8" s="10" customFormat="1" x14ac:dyDescent="0.25">
      <c r="C207" s="12"/>
      <c r="D207" s="12"/>
      <c r="E207" s="12"/>
      <c r="F207" s="12"/>
      <c r="G207" s="12"/>
      <c r="H207" s="12"/>
    </row>
    <row r="208" spans="3:8" s="10" customFormat="1" x14ac:dyDescent="0.25">
      <c r="C208" s="12"/>
      <c r="D208" s="12"/>
      <c r="E208" s="12"/>
      <c r="F208" s="12"/>
      <c r="G208" s="12"/>
      <c r="H208" s="12"/>
    </row>
    <row r="209" spans="3:8" s="10" customFormat="1" x14ac:dyDescent="0.25">
      <c r="C209" s="12"/>
      <c r="D209" s="12"/>
      <c r="E209" s="12"/>
      <c r="F209" s="12"/>
      <c r="G209" s="12"/>
      <c r="H209" s="12"/>
    </row>
    <row r="210" spans="3:8" s="10" customFormat="1" x14ac:dyDescent="0.25">
      <c r="C210" s="12"/>
      <c r="D210" s="12"/>
      <c r="E210" s="12"/>
      <c r="F210" s="12"/>
      <c r="G210" s="12"/>
      <c r="H210" s="12"/>
    </row>
    <row r="211" spans="3:8" s="10" customFormat="1" x14ac:dyDescent="0.25">
      <c r="C211" s="12"/>
      <c r="D211" s="12"/>
      <c r="E211" s="12"/>
      <c r="F211" s="12"/>
      <c r="G211" s="12"/>
      <c r="H211" s="12"/>
    </row>
    <row r="212" spans="3:8" s="10" customFormat="1" x14ac:dyDescent="0.25">
      <c r="C212" s="12"/>
      <c r="D212" s="12"/>
      <c r="E212" s="12"/>
      <c r="F212" s="12"/>
      <c r="G212" s="12"/>
      <c r="H212" s="12"/>
    </row>
    <row r="213" spans="3:8" s="10" customFormat="1" x14ac:dyDescent="0.25">
      <c r="C213" s="12"/>
      <c r="D213" s="12"/>
      <c r="E213" s="12"/>
      <c r="F213" s="12"/>
      <c r="G213" s="12"/>
      <c r="H213" s="12"/>
    </row>
    <row r="214" spans="3:8" s="10" customFormat="1" x14ac:dyDescent="0.25">
      <c r="C214" s="12"/>
      <c r="D214" s="12"/>
      <c r="E214" s="12"/>
      <c r="F214" s="12"/>
      <c r="G214" s="12"/>
      <c r="H214" s="12"/>
    </row>
    <row r="215" spans="3:8" s="10" customFormat="1" x14ac:dyDescent="0.25">
      <c r="C215" s="12"/>
      <c r="D215" s="12"/>
      <c r="E215" s="12"/>
      <c r="F215" s="12"/>
      <c r="G215" s="12"/>
      <c r="H215" s="12"/>
    </row>
    <row r="216" spans="3:8" s="10" customFormat="1" x14ac:dyDescent="0.25">
      <c r="C216" s="12"/>
      <c r="D216" s="12"/>
      <c r="E216" s="12"/>
      <c r="F216" s="12"/>
      <c r="G216" s="12"/>
      <c r="H216" s="12"/>
    </row>
    <row r="217" spans="3:8" s="10" customFormat="1" x14ac:dyDescent="0.25">
      <c r="C217" s="12"/>
      <c r="D217" s="12"/>
      <c r="E217" s="12"/>
      <c r="F217" s="12"/>
      <c r="G217" s="12"/>
      <c r="H217" s="12"/>
    </row>
    <row r="218" spans="3:8" s="10" customFormat="1" x14ac:dyDescent="0.25">
      <c r="C218" s="12"/>
      <c r="D218" s="12"/>
      <c r="E218" s="12"/>
      <c r="F218" s="12"/>
      <c r="G218" s="12"/>
      <c r="H218" s="12"/>
    </row>
    <row r="219" spans="3:8" s="10" customFormat="1" x14ac:dyDescent="0.25">
      <c r="C219" s="12"/>
      <c r="D219" s="12"/>
      <c r="E219" s="12"/>
      <c r="F219" s="12"/>
      <c r="G219" s="12"/>
      <c r="H219" s="12"/>
    </row>
    <row r="220" spans="3:8" s="10" customFormat="1" x14ac:dyDescent="0.25">
      <c r="C220" s="12"/>
      <c r="D220" s="12"/>
      <c r="E220" s="12"/>
      <c r="F220" s="12"/>
      <c r="G220" s="12"/>
      <c r="H220" s="12"/>
    </row>
    <row r="221" spans="3:8" s="10" customFormat="1" x14ac:dyDescent="0.25">
      <c r="C221" s="12"/>
      <c r="D221" s="12"/>
      <c r="E221" s="12"/>
      <c r="F221" s="12"/>
      <c r="G221" s="12"/>
      <c r="H221" s="12"/>
    </row>
    <row r="222" spans="3:8" s="10" customFormat="1" x14ac:dyDescent="0.25">
      <c r="C222" s="12"/>
      <c r="D222" s="12"/>
      <c r="E222" s="12"/>
      <c r="F222" s="12"/>
      <c r="G222" s="12"/>
      <c r="H222" s="12"/>
    </row>
    <row r="223" spans="3:8" s="10" customFormat="1" x14ac:dyDescent="0.25">
      <c r="C223" s="12"/>
      <c r="D223" s="12"/>
      <c r="E223" s="12"/>
      <c r="F223" s="12"/>
      <c r="G223" s="12"/>
      <c r="H223" s="12"/>
    </row>
    <row r="224" spans="3:8" s="10" customFormat="1" x14ac:dyDescent="0.25">
      <c r="C224" s="12"/>
      <c r="D224" s="12"/>
      <c r="E224" s="12"/>
      <c r="F224" s="12"/>
      <c r="G224" s="12"/>
      <c r="H224" s="12"/>
    </row>
    <row r="225" spans="3:8" s="10" customFormat="1" x14ac:dyDescent="0.25">
      <c r="C225" s="12"/>
      <c r="D225" s="12"/>
      <c r="E225" s="12"/>
      <c r="F225" s="12"/>
      <c r="G225" s="12"/>
      <c r="H225" s="12"/>
    </row>
    <row r="226" spans="3:8" s="10" customFormat="1" x14ac:dyDescent="0.25">
      <c r="C226" s="12"/>
      <c r="D226" s="12"/>
      <c r="E226" s="12"/>
      <c r="F226" s="12"/>
      <c r="G226" s="12"/>
      <c r="H226" s="12"/>
    </row>
    <row r="227" spans="3:8" s="10" customFormat="1" x14ac:dyDescent="0.25">
      <c r="C227" s="12"/>
      <c r="D227" s="12"/>
      <c r="E227" s="12"/>
      <c r="F227" s="12"/>
      <c r="G227" s="12"/>
      <c r="H227" s="12"/>
    </row>
    <row r="228" spans="3:8" s="10" customFormat="1" x14ac:dyDescent="0.25">
      <c r="C228" s="12"/>
      <c r="D228" s="12"/>
      <c r="E228" s="12"/>
      <c r="F228" s="12"/>
      <c r="G228" s="12"/>
      <c r="H228" s="12"/>
    </row>
    <row r="229" spans="3:8" s="10" customFormat="1" x14ac:dyDescent="0.25">
      <c r="C229" s="12"/>
      <c r="D229" s="12"/>
      <c r="E229" s="12"/>
      <c r="F229" s="12"/>
      <c r="G229" s="12"/>
      <c r="H229" s="12"/>
    </row>
    <row r="230" spans="3:8" s="10" customFormat="1" x14ac:dyDescent="0.25">
      <c r="C230" s="12"/>
      <c r="D230" s="12"/>
      <c r="E230" s="12"/>
      <c r="F230" s="12"/>
      <c r="G230" s="12"/>
      <c r="H230" s="12"/>
    </row>
    <row r="231" spans="3:8" s="10" customFormat="1" x14ac:dyDescent="0.25">
      <c r="C231" s="12"/>
      <c r="D231" s="12"/>
      <c r="E231" s="12"/>
      <c r="F231" s="12"/>
      <c r="G231" s="12"/>
      <c r="H231" s="12"/>
    </row>
    <row r="232" spans="3:8" s="10" customFormat="1" x14ac:dyDescent="0.25">
      <c r="C232" s="12"/>
      <c r="D232" s="12"/>
      <c r="E232" s="12"/>
      <c r="F232" s="12"/>
      <c r="G232" s="12"/>
      <c r="H232" s="12"/>
    </row>
    <row r="233" spans="3:8" s="10" customFormat="1" x14ac:dyDescent="0.25">
      <c r="C233" s="12"/>
      <c r="D233" s="12"/>
      <c r="E233" s="12"/>
      <c r="F233" s="12"/>
      <c r="G233" s="12"/>
      <c r="H233" s="12"/>
    </row>
    <row r="234" spans="3:8" s="10" customFormat="1" x14ac:dyDescent="0.25">
      <c r="C234" s="12"/>
      <c r="D234" s="12"/>
      <c r="E234" s="12"/>
      <c r="F234" s="12"/>
      <c r="G234" s="12"/>
      <c r="H234" s="12"/>
    </row>
    <row r="235" spans="3:8" s="10" customFormat="1" x14ac:dyDescent="0.25">
      <c r="C235" s="12"/>
      <c r="D235" s="12"/>
      <c r="E235" s="12"/>
      <c r="F235" s="12"/>
      <c r="G235" s="12"/>
      <c r="H235" s="12"/>
    </row>
    <row r="236" spans="3:8" s="10" customFormat="1" x14ac:dyDescent="0.25">
      <c r="C236" s="12"/>
      <c r="D236" s="12"/>
      <c r="E236" s="12"/>
      <c r="F236" s="12"/>
      <c r="G236" s="12"/>
      <c r="H236" s="12"/>
    </row>
    <row r="237" spans="3:8" s="10" customFormat="1" x14ac:dyDescent="0.25">
      <c r="C237" s="12"/>
      <c r="D237" s="12"/>
      <c r="E237" s="12"/>
      <c r="F237" s="12"/>
      <c r="G237" s="12"/>
      <c r="H237" s="12"/>
    </row>
    <row r="238" spans="3:8" s="10" customFormat="1" x14ac:dyDescent="0.25">
      <c r="C238" s="12"/>
      <c r="D238" s="12"/>
      <c r="E238" s="12"/>
      <c r="F238" s="12"/>
      <c r="G238" s="12"/>
      <c r="H238" s="12"/>
    </row>
    <row r="239" spans="3:8" s="10" customFormat="1" x14ac:dyDescent="0.25">
      <c r="C239" s="12"/>
      <c r="D239" s="12"/>
      <c r="E239" s="12"/>
      <c r="F239" s="12"/>
      <c r="G239" s="12"/>
      <c r="H239" s="12"/>
    </row>
    <row r="240" spans="3:8" s="10" customFormat="1" x14ac:dyDescent="0.25">
      <c r="C240" s="12"/>
      <c r="D240" s="12"/>
      <c r="E240" s="12"/>
      <c r="F240" s="12"/>
      <c r="G240" s="12"/>
      <c r="H240" s="12"/>
    </row>
    <row r="241" spans="3:8" s="10" customFormat="1" x14ac:dyDescent="0.25">
      <c r="C241" s="12"/>
      <c r="D241" s="12"/>
      <c r="E241" s="12"/>
      <c r="F241" s="12"/>
      <c r="G241" s="12"/>
      <c r="H241" s="12"/>
    </row>
    <row r="242" spans="3:8" s="10" customFormat="1" x14ac:dyDescent="0.25">
      <c r="C242" s="12"/>
      <c r="D242" s="12"/>
      <c r="E242" s="12"/>
      <c r="F242" s="12"/>
      <c r="G242" s="12"/>
      <c r="H242" s="12"/>
    </row>
    <row r="243" spans="3:8" s="10" customFormat="1" x14ac:dyDescent="0.25">
      <c r="C243" s="12"/>
      <c r="D243" s="12"/>
      <c r="E243" s="12"/>
      <c r="F243" s="12"/>
      <c r="G243" s="12"/>
      <c r="H243" s="12"/>
    </row>
    <row r="244" spans="3:8" s="10" customFormat="1" x14ac:dyDescent="0.25">
      <c r="C244" s="12"/>
      <c r="D244" s="12"/>
      <c r="E244" s="12"/>
      <c r="F244" s="12"/>
      <c r="G244" s="12"/>
      <c r="H244" s="12"/>
    </row>
    <row r="245" spans="3:8" s="10" customFormat="1" x14ac:dyDescent="0.25">
      <c r="C245" s="12"/>
      <c r="D245" s="12"/>
      <c r="E245" s="12"/>
      <c r="F245" s="12"/>
      <c r="G245" s="12"/>
      <c r="H245" s="12"/>
    </row>
    <row r="246" spans="3:8" s="10" customFormat="1" x14ac:dyDescent="0.25">
      <c r="C246" s="12"/>
      <c r="D246" s="12"/>
      <c r="E246" s="12"/>
      <c r="F246" s="12"/>
      <c r="G246" s="12"/>
      <c r="H246" s="12"/>
    </row>
    <row r="247" spans="3:8" s="10" customFormat="1" x14ac:dyDescent="0.25">
      <c r="C247" s="12"/>
      <c r="D247" s="12"/>
      <c r="E247" s="12"/>
      <c r="F247" s="12"/>
      <c r="G247" s="12"/>
      <c r="H247" s="12"/>
    </row>
    <row r="248" spans="3:8" s="10" customFormat="1" x14ac:dyDescent="0.25">
      <c r="C248" s="12"/>
      <c r="D248" s="12"/>
      <c r="E248" s="12"/>
      <c r="F248" s="12"/>
      <c r="G248" s="12"/>
      <c r="H248" s="12"/>
    </row>
    <row r="249" spans="3:8" s="10" customFormat="1" x14ac:dyDescent="0.25">
      <c r="C249" s="12"/>
      <c r="D249" s="12"/>
      <c r="E249" s="12"/>
      <c r="F249" s="12"/>
      <c r="G249" s="12"/>
      <c r="H249" s="12"/>
    </row>
    <row r="250" spans="3:8" s="10" customFormat="1" x14ac:dyDescent="0.25">
      <c r="C250" s="12"/>
      <c r="D250" s="12"/>
      <c r="E250" s="12"/>
      <c r="F250" s="12"/>
      <c r="G250" s="12"/>
      <c r="H250" s="12"/>
    </row>
    <row r="251" spans="3:8" s="10" customFormat="1" x14ac:dyDescent="0.25">
      <c r="C251" s="12"/>
      <c r="D251" s="12"/>
      <c r="E251" s="12"/>
      <c r="F251" s="12"/>
      <c r="G251" s="12"/>
      <c r="H251" s="12"/>
    </row>
    <row r="252" spans="3:8" s="10" customFormat="1" x14ac:dyDescent="0.25">
      <c r="C252" s="12"/>
      <c r="D252" s="12"/>
      <c r="E252" s="12"/>
      <c r="F252" s="12"/>
      <c r="G252" s="12"/>
      <c r="H252" s="12"/>
    </row>
    <row r="253" spans="3:8" s="10" customFormat="1" x14ac:dyDescent="0.25">
      <c r="C253" s="12"/>
      <c r="D253" s="12"/>
      <c r="E253" s="12"/>
      <c r="F253" s="12"/>
      <c r="G253" s="12"/>
      <c r="H253" s="12"/>
    </row>
    <row r="254" spans="3:8" s="10" customFormat="1" x14ac:dyDescent="0.25">
      <c r="C254" s="12"/>
      <c r="D254" s="12"/>
      <c r="E254" s="12"/>
      <c r="F254" s="12"/>
      <c r="G254" s="12"/>
      <c r="H254" s="12"/>
    </row>
    <row r="255" spans="3:8" s="10" customFormat="1" x14ac:dyDescent="0.25">
      <c r="C255" s="12"/>
      <c r="D255" s="12"/>
      <c r="E255" s="12"/>
      <c r="F255" s="12"/>
      <c r="G255" s="12"/>
      <c r="H255" s="12"/>
    </row>
    <row r="256" spans="3:8" s="10" customFormat="1" x14ac:dyDescent="0.25">
      <c r="C256" s="12"/>
      <c r="D256" s="12"/>
      <c r="E256" s="12"/>
      <c r="F256" s="12"/>
      <c r="G256" s="12"/>
      <c r="H256" s="12"/>
    </row>
    <row r="257" spans="3:8" s="10" customFormat="1" x14ac:dyDescent="0.25">
      <c r="C257" s="12"/>
      <c r="D257" s="12"/>
      <c r="E257" s="12"/>
      <c r="F257" s="12"/>
      <c r="G257" s="12"/>
      <c r="H257" s="12"/>
    </row>
    <row r="258" spans="3:8" s="10" customFormat="1" x14ac:dyDescent="0.25">
      <c r="C258" s="12"/>
      <c r="D258" s="12"/>
      <c r="E258" s="12"/>
      <c r="F258" s="12"/>
      <c r="G258" s="12"/>
      <c r="H258" s="12"/>
    </row>
    <row r="259" spans="3:8" s="10" customFormat="1" x14ac:dyDescent="0.25">
      <c r="C259" s="12"/>
      <c r="D259" s="12"/>
      <c r="E259" s="12"/>
      <c r="F259" s="12"/>
      <c r="G259" s="12"/>
      <c r="H259" s="12"/>
    </row>
    <row r="260" spans="3:8" s="10" customFormat="1" x14ac:dyDescent="0.25">
      <c r="C260" s="12"/>
      <c r="D260" s="12"/>
      <c r="E260" s="12"/>
      <c r="F260" s="12"/>
      <c r="G260" s="12"/>
      <c r="H260" s="12"/>
    </row>
    <row r="261" spans="3:8" s="10" customFormat="1" x14ac:dyDescent="0.25">
      <c r="C261" s="12"/>
      <c r="D261" s="12"/>
      <c r="E261" s="12"/>
      <c r="F261" s="12"/>
      <c r="G261" s="12"/>
      <c r="H261" s="12"/>
    </row>
    <row r="262" spans="3:8" s="10" customFormat="1" x14ac:dyDescent="0.25">
      <c r="C262" s="12"/>
      <c r="D262" s="12"/>
      <c r="E262" s="12"/>
      <c r="F262" s="12"/>
      <c r="G262" s="12"/>
      <c r="H262" s="12"/>
    </row>
    <row r="263" spans="3:8" s="10" customFormat="1" x14ac:dyDescent="0.25">
      <c r="C263" s="12"/>
      <c r="D263" s="12"/>
      <c r="E263" s="12"/>
      <c r="F263" s="12"/>
      <c r="G263" s="12"/>
      <c r="H263" s="12"/>
    </row>
    <row r="264" spans="3:8" s="10" customFormat="1" x14ac:dyDescent="0.25">
      <c r="C264" s="12"/>
      <c r="D264" s="12"/>
      <c r="E264" s="12"/>
      <c r="F264" s="12"/>
      <c r="G264" s="12"/>
      <c r="H264" s="12"/>
    </row>
    <row r="265" spans="3:8" s="10" customFormat="1" x14ac:dyDescent="0.25">
      <c r="C265" s="12"/>
      <c r="D265" s="12"/>
      <c r="E265" s="12"/>
      <c r="F265" s="12"/>
      <c r="G265" s="12"/>
      <c r="H265" s="12"/>
    </row>
    <row r="266" spans="3:8" s="10" customFormat="1" x14ac:dyDescent="0.25">
      <c r="C266" s="12"/>
      <c r="D266" s="12"/>
      <c r="E266" s="12"/>
      <c r="F266" s="12"/>
      <c r="G266" s="12"/>
      <c r="H266" s="12"/>
    </row>
    <row r="267" spans="3:8" s="10" customFormat="1" x14ac:dyDescent="0.25">
      <c r="C267" s="12"/>
      <c r="D267" s="12"/>
      <c r="E267" s="12"/>
      <c r="F267" s="12"/>
      <c r="G267" s="12"/>
      <c r="H267" s="12"/>
    </row>
    <row r="268" spans="3:8" s="10" customFormat="1" x14ac:dyDescent="0.25">
      <c r="C268" s="12"/>
      <c r="D268" s="12"/>
      <c r="E268" s="12"/>
      <c r="F268" s="12"/>
      <c r="G268" s="12"/>
      <c r="H268" s="12"/>
    </row>
    <row r="269" spans="3:8" s="10" customFormat="1" x14ac:dyDescent="0.25">
      <c r="C269" s="12"/>
      <c r="D269" s="12"/>
      <c r="E269" s="12"/>
      <c r="F269" s="12"/>
      <c r="G269" s="12"/>
      <c r="H269" s="12"/>
    </row>
    <row r="270" spans="3:8" s="10" customFormat="1" x14ac:dyDescent="0.25">
      <c r="C270" s="12"/>
      <c r="D270" s="12"/>
      <c r="E270" s="12"/>
      <c r="F270" s="12"/>
      <c r="G270" s="12"/>
      <c r="H270" s="12"/>
    </row>
    <row r="271" spans="3:8" s="10" customFormat="1" x14ac:dyDescent="0.25">
      <c r="C271" s="12"/>
      <c r="D271" s="12"/>
      <c r="E271" s="12"/>
      <c r="F271" s="12"/>
      <c r="G271" s="12"/>
      <c r="H271" s="12"/>
    </row>
    <row r="272" spans="3:8" s="10" customFormat="1" x14ac:dyDescent="0.25">
      <c r="C272" s="12"/>
      <c r="D272" s="12"/>
      <c r="E272" s="12"/>
      <c r="F272" s="12"/>
      <c r="G272" s="12"/>
      <c r="H272" s="12"/>
    </row>
    <row r="273" spans="3:8" s="10" customFormat="1" x14ac:dyDescent="0.25">
      <c r="C273" s="12"/>
      <c r="D273" s="12"/>
      <c r="E273" s="12"/>
      <c r="F273" s="12"/>
      <c r="G273" s="12"/>
      <c r="H273" s="12"/>
    </row>
    <row r="274" spans="3:8" s="10" customFormat="1" x14ac:dyDescent="0.25">
      <c r="C274" s="12"/>
      <c r="D274" s="12"/>
      <c r="E274" s="12"/>
      <c r="F274" s="12"/>
      <c r="G274" s="12"/>
      <c r="H274" s="12"/>
    </row>
    <row r="275" spans="3:8" s="10" customFormat="1" x14ac:dyDescent="0.25">
      <c r="C275" s="12"/>
      <c r="D275" s="12"/>
      <c r="E275" s="12"/>
      <c r="F275" s="12"/>
      <c r="G275" s="12"/>
      <c r="H275" s="12"/>
    </row>
    <row r="276" spans="3:8" s="10" customFormat="1" x14ac:dyDescent="0.25">
      <c r="C276" s="12"/>
      <c r="D276" s="12"/>
      <c r="E276" s="12"/>
      <c r="F276" s="12"/>
      <c r="G276" s="12"/>
      <c r="H276" s="12"/>
    </row>
    <row r="277" spans="3:8" s="10" customFormat="1" x14ac:dyDescent="0.25">
      <c r="C277" s="12"/>
      <c r="D277" s="12"/>
      <c r="E277" s="12"/>
      <c r="F277" s="12"/>
      <c r="G277" s="12"/>
      <c r="H277" s="12"/>
    </row>
    <row r="278" spans="3:8" s="10" customFormat="1" x14ac:dyDescent="0.25">
      <c r="C278" s="12"/>
      <c r="D278" s="12"/>
      <c r="E278" s="12"/>
      <c r="F278" s="12"/>
      <c r="G278" s="12"/>
      <c r="H278" s="12"/>
    </row>
    <row r="279" spans="3:8" s="10" customFormat="1" x14ac:dyDescent="0.25">
      <c r="C279" s="12"/>
      <c r="D279" s="12"/>
      <c r="E279" s="12"/>
      <c r="F279" s="12"/>
      <c r="G279" s="12"/>
      <c r="H279" s="12"/>
    </row>
    <row r="280" spans="3:8" s="10" customFormat="1" x14ac:dyDescent="0.25">
      <c r="C280" s="12"/>
      <c r="D280" s="12"/>
      <c r="E280" s="12"/>
      <c r="F280" s="12"/>
      <c r="G280" s="12"/>
      <c r="H280" s="12"/>
    </row>
    <row r="281" spans="3:8" s="10" customFormat="1" x14ac:dyDescent="0.25">
      <c r="C281" s="12"/>
      <c r="D281" s="12"/>
      <c r="E281" s="12"/>
      <c r="F281" s="12"/>
      <c r="G281" s="12"/>
      <c r="H281" s="12"/>
    </row>
    <row r="282" spans="3:8" s="10" customFormat="1" x14ac:dyDescent="0.25">
      <c r="C282" s="12"/>
      <c r="D282" s="12"/>
      <c r="E282" s="12"/>
      <c r="F282" s="12"/>
      <c r="G282" s="12"/>
      <c r="H282" s="12"/>
    </row>
    <row r="283" spans="3:8" s="10" customFormat="1" x14ac:dyDescent="0.25">
      <c r="C283" s="12"/>
      <c r="D283" s="12"/>
      <c r="E283" s="12"/>
      <c r="F283" s="12"/>
      <c r="G283" s="12"/>
      <c r="H283" s="12"/>
    </row>
    <row r="284" spans="3:8" s="10" customFormat="1" x14ac:dyDescent="0.25">
      <c r="C284" s="12"/>
      <c r="D284" s="12"/>
      <c r="E284" s="12"/>
      <c r="F284" s="12"/>
      <c r="G284" s="12"/>
      <c r="H284" s="12"/>
    </row>
    <row r="285" spans="3:8" s="10" customFormat="1" x14ac:dyDescent="0.25">
      <c r="C285" s="12"/>
      <c r="D285" s="12"/>
      <c r="E285" s="12"/>
      <c r="F285" s="12"/>
      <c r="G285" s="12"/>
      <c r="H285" s="12"/>
    </row>
    <row r="286" spans="3:8" s="10" customFormat="1" x14ac:dyDescent="0.25">
      <c r="C286" s="12"/>
      <c r="D286" s="12"/>
      <c r="E286" s="12"/>
      <c r="F286" s="12"/>
      <c r="G286" s="12"/>
      <c r="H286" s="12"/>
    </row>
    <row r="287" spans="3:8" s="10" customFormat="1" x14ac:dyDescent="0.25">
      <c r="C287" s="12"/>
      <c r="D287" s="12"/>
      <c r="E287" s="12"/>
      <c r="F287" s="12"/>
      <c r="G287" s="12"/>
      <c r="H287" s="12"/>
    </row>
    <row r="288" spans="3:8" s="10" customFormat="1" x14ac:dyDescent="0.25">
      <c r="C288" s="12"/>
      <c r="D288" s="12"/>
      <c r="E288" s="12"/>
      <c r="F288" s="12"/>
      <c r="G288" s="12"/>
      <c r="H288" s="12"/>
    </row>
    <row r="289" spans="3:8" s="10" customFormat="1" x14ac:dyDescent="0.25">
      <c r="C289" s="12"/>
      <c r="D289" s="12"/>
      <c r="E289" s="12"/>
      <c r="F289" s="12"/>
      <c r="G289" s="12"/>
      <c r="H289" s="12"/>
    </row>
    <row r="290" spans="3:8" s="10" customFormat="1" x14ac:dyDescent="0.25">
      <c r="C290" s="12"/>
      <c r="D290" s="12"/>
      <c r="E290" s="12"/>
      <c r="F290" s="12"/>
      <c r="G290" s="12"/>
      <c r="H290" s="12"/>
    </row>
    <row r="291" spans="3:8" s="10" customFormat="1" x14ac:dyDescent="0.25">
      <c r="C291" s="12"/>
      <c r="D291" s="12"/>
      <c r="E291" s="12"/>
      <c r="F291" s="12"/>
      <c r="G291" s="12"/>
      <c r="H291" s="12"/>
    </row>
    <row r="292" spans="3:8" s="10" customFormat="1" x14ac:dyDescent="0.25">
      <c r="C292" s="12"/>
      <c r="D292" s="12"/>
      <c r="E292" s="12"/>
      <c r="F292" s="12"/>
      <c r="G292" s="12"/>
      <c r="H292" s="12"/>
    </row>
    <row r="293" spans="3:8" s="10" customFormat="1" x14ac:dyDescent="0.25">
      <c r="C293" s="12"/>
      <c r="D293" s="12"/>
      <c r="E293" s="12"/>
      <c r="F293" s="12"/>
      <c r="G293" s="12"/>
      <c r="H293" s="12"/>
    </row>
    <row r="294" spans="3:8" s="10" customFormat="1" x14ac:dyDescent="0.25">
      <c r="C294" s="12"/>
      <c r="D294" s="12"/>
      <c r="E294" s="12"/>
      <c r="F294" s="12"/>
      <c r="G294" s="12"/>
      <c r="H294" s="12"/>
    </row>
    <row r="295" spans="3:8" s="10" customFormat="1" x14ac:dyDescent="0.25">
      <c r="C295" s="12"/>
      <c r="D295" s="12"/>
      <c r="E295" s="12"/>
      <c r="F295" s="12"/>
      <c r="G295" s="12"/>
      <c r="H295" s="12"/>
    </row>
    <row r="296" spans="3:8" s="10" customFormat="1" x14ac:dyDescent="0.25">
      <c r="C296" s="12"/>
      <c r="D296" s="12"/>
      <c r="E296" s="12"/>
      <c r="F296" s="12"/>
      <c r="G296" s="12"/>
      <c r="H296" s="12"/>
    </row>
    <row r="297" spans="3:8" s="10" customFormat="1" x14ac:dyDescent="0.25">
      <c r="C297" s="12"/>
      <c r="D297" s="12"/>
      <c r="E297" s="12"/>
      <c r="F297" s="12"/>
      <c r="G297" s="12"/>
      <c r="H297" s="12"/>
    </row>
    <row r="298" spans="3:8" s="10" customFormat="1" x14ac:dyDescent="0.25">
      <c r="C298" s="12"/>
      <c r="D298" s="12"/>
      <c r="E298" s="12"/>
      <c r="F298" s="12"/>
      <c r="G298" s="12"/>
      <c r="H298" s="12"/>
    </row>
    <row r="299" spans="3:8" s="10" customFormat="1" x14ac:dyDescent="0.25">
      <c r="C299" s="12"/>
      <c r="D299" s="12"/>
      <c r="E299" s="12"/>
      <c r="F299" s="12"/>
      <c r="G299" s="12"/>
      <c r="H299" s="12"/>
    </row>
    <row r="300" spans="3:8" s="10" customFormat="1" x14ac:dyDescent="0.25">
      <c r="C300" s="12"/>
      <c r="D300" s="12"/>
      <c r="E300" s="12"/>
      <c r="F300" s="12"/>
      <c r="G300" s="12"/>
      <c r="H300" s="12"/>
    </row>
    <row r="301" spans="3:8" s="10" customFormat="1" x14ac:dyDescent="0.25">
      <c r="C301" s="12"/>
      <c r="D301" s="12"/>
      <c r="E301" s="12"/>
      <c r="F301" s="12"/>
      <c r="G301" s="12"/>
      <c r="H301" s="12"/>
    </row>
    <row r="302" spans="3:8" s="10" customFormat="1" x14ac:dyDescent="0.25">
      <c r="C302" s="12"/>
      <c r="D302" s="12"/>
      <c r="E302" s="12"/>
      <c r="F302" s="12"/>
      <c r="G302" s="12"/>
      <c r="H302" s="12"/>
    </row>
    <row r="303" spans="3:8" s="10" customFormat="1" x14ac:dyDescent="0.25">
      <c r="C303" s="12"/>
      <c r="D303" s="12"/>
      <c r="E303" s="12"/>
      <c r="F303" s="12"/>
      <c r="G303" s="12"/>
      <c r="H303" s="12"/>
    </row>
    <row r="304" spans="3:8" s="10" customFormat="1" x14ac:dyDescent="0.25">
      <c r="C304" s="12"/>
      <c r="D304" s="12"/>
      <c r="E304" s="12"/>
      <c r="F304" s="12"/>
      <c r="G304" s="12"/>
      <c r="H304" s="12"/>
    </row>
    <row r="305" spans="3:8" s="10" customFormat="1" x14ac:dyDescent="0.25">
      <c r="C305" s="12"/>
      <c r="D305" s="12"/>
      <c r="E305" s="12"/>
      <c r="F305" s="12"/>
      <c r="G305" s="12"/>
      <c r="H305" s="12"/>
    </row>
    <row r="306" spans="3:8" s="10" customFormat="1" x14ac:dyDescent="0.25">
      <c r="C306" s="12"/>
      <c r="D306" s="12"/>
      <c r="E306" s="12"/>
      <c r="F306" s="12"/>
      <c r="G306" s="12"/>
      <c r="H306" s="12"/>
    </row>
    <row r="307" spans="3:8" s="10" customFormat="1" x14ac:dyDescent="0.25">
      <c r="C307" s="12"/>
      <c r="D307" s="12"/>
      <c r="E307" s="12"/>
      <c r="F307" s="12"/>
      <c r="G307" s="12"/>
      <c r="H307" s="12"/>
    </row>
    <row r="308" spans="3:8" s="10" customFormat="1" x14ac:dyDescent="0.25">
      <c r="C308" s="12"/>
      <c r="D308" s="12"/>
      <c r="E308" s="12"/>
      <c r="F308" s="12"/>
      <c r="G308" s="12"/>
      <c r="H308" s="12"/>
    </row>
    <row r="309" spans="3:8" s="10" customFormat="1" x14ac:dyDescent="0.25">
      <c r="C309" s="12"/>
      <c r="D309" s="12"/>
      <c r="E309" s="12"/>
      <c r="F309" s="12"/>
      <c r="G309" s="12"/>
      <c r="H309" s="12"/>
    </row>
    <row r="310" spans="3:8" s="10" customFormat="1" x14ac:dyDescent="0.25">
      <c r="C310" s="12"/>
      <c r="D310" s="12"/>
      <c r="E310" s="12"/>
      <c r="F310" s="12"/>
      <c r="G310" s="12"/>
      <c r="H310" s="12"/>
    </row>
    <row r="311" spans="3:8" s="10" customFormat="1" x14ac:dyDescent="0.25">
      <c r="C311" s="12"/>
      <c r="D311" s="12"/>
      <c r="E311" s="12"/>
      <c r="F311" s="12"/>
      <c r="G311" s="12"/>
      <c r="H311" s="12"/>
    </row>
    <row r="312" spans="3:8" s="10" customFormat="1" x14ac:dyDescent="0.25">
      <c r="C312" s="12"/>
      <c r="D312" s="12"/>
      <c r="E312" s="12"/>
      <c r="F312" s="12"/>
      <c r="G312" s="12"/>
      <c r="H312" s="12"/>
    </row>
    <row r="313" spans="3:8" s="10" customFormat="1" x14ac:dyDescent="0.25">
      <c r="C313" s="12"/>
      <c r="D313" s="12"/>
      <c r="E313" s="12"/>
      <c r="F313" s="12"/>
      <c r="G313" s="12"/>
      <c r="H313" s="12"/>
    </row>
    <row r="314" spans="3:8" s="10" customFormat="1" x14ac:dyDescent="0.25">
      <c r="C314" s="12"/>
      <c r="D314" s="12"/>
      <c r="E314" s="12"/>
      <c r="F314" s="12"/>
      <c r="G314" s="12"/>
      <c r="H314" s="12"/>
    </row>
    <row r="315" spans="3:8" s="10" customFormat="1" x14ac:dyDescent="0.25">
      <c r="C315" s="12"/>
      <c r="D315" s="12"/>
      <c r="E315" s="12"/>
      <c r="F315" s="12"/>
      <c r="G315" s="12"/>
      <c r="H315" s="12"/>
    </row>
    <row r="316" spans="3:8" s="10" customFormat="1" x14ac:dyDescent="0.25">
      <c r="C316" s="12"/>
      <c r="D316" s="12"/>
      <c r="E316" s="12"/>
      <c r="F316" s="12"/>
      <c r="G316" s="12"/>
      <c r="H316" s="12"/>
    </row>
    <row r="317" spans="3:8" s="10" customFormat="1" x14ac:dyDescent="0.25">
      <c r="C317" s="12"/>
      <c r="D317" s="12"/>
      <c r="E317" s="12"/>
      <c r="F317" s="12"/>
      <c r="G317" s="12"/>
      <c r="H317" s="12"/>
    </row>
    <row r="318" spans="3:8" s="10" customFormat="1" x14ac:dyDescent="0.25">
      <c r="C318" s="12"/>
      <c r="D318" s="12"/>
      <c r="E318" s="12"/>
      <c r="F318" s="12"/>
      <c r="G318" s="12"/>
      <c r="H318" s="12"/>
    </row>
    <row r="319" spans="3:8" s="10" customFormat="1" x14ac:dyDescent="0.25">
      <c r="C319" s="12"/>
      <c r="D319" s="12"/>
      <c r="E319" s="12"/>
      <c r="F319" s="12"/>
      <c r="G319" s="12"/>
      <c r="H319" s="12"/>
    </row>
    <row r="320" spans="3:8" s="10" customFormat="1" x14ac:dyDescent="0.25">
      <c r="C320" s="12"/>
      <c r="D320" s="12"/>
      <c r="E320" s="12"/>
      <c r="F320" s="12"/>
      <c r="G320" s="12"/>
      <c r="H320" s="12"/>
    </row>
    <row r="321" spans="3:8" s="10" customFormat="1" x14ac:dyDescent="0.25">
      <c r="C321" s="12"/>
      <c r="D321" s="12"/>
      <c r="E321" s="12"/>
      <c r="F321" s="12"/>
      <c r="G321" s="12"/>
      <c r="H321" s="12"/>
    </row>
    <row r="322" spans="3:8" s="10" customFormat="1" x14ac:dyDescent="0.25">
      <c r="C322" s="12"/>
      <c r="D322" s="12"/>
      <c r="E322" s="12"/>
      <c r="F322" s="12"/>
      <c r="G322" s="12"/>
      <c r="H322" s="12"/>
    </row>
    <row r="323" spans="3:8" s="10" customFormat="1" x14ac:dyDescent="0.25">
      <c r="C323" s="12"/>
      <c r="D323" s="12"/>
      <c r="E323" s="12"/>
      <c r="F323" s="12"/>
      <c r="G323" s="12"/>
      <c r="H323" s="12"/>
    </row>
    <row r="324" spans="3:8" s="10" customFormat="1" x14ac:dyDescent="0.25">
      <c r="C324" s="12"/>
      <c r="D324" s="12"/>
      <c r="E324" s="12"/>
      <c r="F324" s="12"/>
      <c r="G324" s="12"/>
      <c r="H324" s="12"/>
    </row>
    <row r="325" spans="3:8" s="10" customFormat="1" x14ac:dyDescent="0.25">
      <c r="C325" s="12"/>
      <c r="D325" s="12"/>
      <c r="E325" s="12"/>
      <c r="F325" s="12"/>
      <c r="G325" s="12"/>
      <c r="H325" s="12"/>
    </row>
    <row r="326" spans="3:8" s="10" customFormat="1" x14ac:dyDescent="0.25">
      <c r="C326" s="12"/>
      <c r="D326" s="12"/>
      <c r="E326" s="12"/>
      <c r="F326" s="12"/>
      <c r="G326" s="12"/>
      <c r="H326" s="12"/>
    </row>
    <row r="327" spans="3:8" s="10" customFormat="1" x14ac:dyDescent="0.25">
      <c r="C327" s="12"/>
      <c r="D327" s="12"/>
      <c r="E327" s="12"/>
      <c r="F327" s="12"/>
      <c r="G327" s="12"/>
      <c r="H327" s="12"/>
    </row>
    <row r="328" spans="3:8" s="10" customFormat="1" x14ac:dyDescent="0.25">
      <c r="C328" s="12"/>
      <c r="D328" s="12"/>
      <c r="E328" s="12"/>
      <c r="F328" s="12"/>
      <c r="G328" s="12"/>
      <c r="H328" s="12"/>
    </row>
    <row r="329" spans="3:8" s="10" customFormat="1" x14ac:dyDescent="0.25">
      <c r="C329" s="12"/>
      <c r="D329" s="12"/>
      <c r="E329" s="12"/>
      <c r="F329" s="12"/>
      <c r="G329" s="12"/>
      <c r="H329" s="12"/>
    </row>
    <row r="330" spans="3:8" s="10" customFormat="1" x14ac:dyDescent="0.25">
      <c r="C330" s="12"/>
      <c r="D330" s="12"/>
      <c r="E330" s="12"/>
      <c r="F330" s="12"/>
      <c r="G330" s="12"/>
      <c r="H330" s="12"/>
    </row>
    <row r="331" spans="3:8" s="10" customFormat="1" x14ac:dyDescent="0.25">
      <c r="C331" s="12"/>
      <c r="D331" s="12"/>
      <c r="E331" s="12"/>
      <c r="F331" s="12"/>
      <c r="G331" s="12"/>
      <c r="H331" s="12"/>
    </row>
    <row r="332" spans="3:8" s="10" customFormat="1" x14ac:dyDescent="0.25">
      <c r="C332" s="12"/>
      <c r="D332" s="12"/>
      <c r="E332" s="12"/>
      <c r="F332" s="12"/>
      <c r="G332" s="12"/>
      <c r="H332" s="12"/>
    </row>
    <row r="333" spans="3:8" s="10" customFormat="1" x14ac:dyDescent="0.25">
      <c r="C333" s="12"/>
      <c r="D333" s="12"/>
      <c r="E333" s="12"/>
      <c r="F333" s="12"/>
      <c r="G333" s="12"/>
      <c r="H333" s="12"/>
    </row>
    <row r="334" spans="3:8" s="10" customFormat="1" x14ac:dyDescent="0.25">
      <c r="C334" s="12"/>
      <c r="D334" s="12"/>
      <c r="E334" s="12"/>
      <c r="F334" s="12"/>
      <c r="G334" s="12"/>
      <c r="H334" s="12"/>
    </row>
    <row r="335" spans="3:8" s="10" customFormat="1" x14ac:dyDescent="0.25">
      <c r="C335" s="12"/>
      <c r="D335" s="12"/>
      <c r="E335" s="12"/>
      <c r="F335" s="12"/>
      <c r="G335" s="12"/>
      <c r="H335" s="12"/>
    </row>
    <row r="336" spans="3:8" s="10" customFormat="1" x14ac:dyDescent="0.25">
      <c r="C336" s="12"/>
      <c r="D336" s="12"/>
      <c r="E336" s="12"/>
      <c r="F336" s="12"/>
      <c r="G336" s="12"/>
      <c r="H336" s="12"/>
    </row>
    <row r="337" spans="3:8" s="10" customFormat="1" x14ac:dyDescent="0.25">
      <c r="C337" s="12"/>
      <c r="D337" s="12"/>
      <c r="E337" s="12"/>
      <c r="F337" s="12"/>
      <c r="G337" s="12"/>
      <c r="H337" s="12"/>
    </row>
    <row r="338" spans="3:8" s="10" customFormat="1" x14ac:dyDescent="0.25">
      <c r="C338" s="12"/>
      <c r="D338" s="12"/>
      <c r="E338" s="12"/>
      <c r="F338" s="12"/>
      <c r="G338" s="12"/>
      <c r="H338" s="12"/>
    </row>
    <row r="339" spans="3:8" s="10" customFormat="1" x14ac:dyDescent="0.25">
      <c r="C339" s="12"/>
      <c r="D339" s="12"/>
      <c r="E339" s="12"/>
      <c r="F339" s="12"/>
      <c r="G339" s="12"/>
      <c r="H339" s="12"/>
    </row>
    <row r="340" spans="3:8" s="10" customFormat="1" x14ac:dyDescent="0.25">
      <c r="C340" s="12"/>
      <c r="D340" s="12"/>
      <c r="E340" s="12"/>
      <c r="F340" s="12"/>
      <c r="G340" s="12"/>
      <c r="H340" s="12"/>
    </row>
    <row r="341" spans="3:8" s="10" customFormat="1" x14ac:dyDescent="0.25">
      <c r="C341" s="12"/>
      <c r="D341" s="12"/>
      <c r="E341" s="12"/>
      <c r="F341" s="12"/>
      <c r="G341" s="12"/>
      <c r="H341" s="12"/>
    </row>
    <row r="342" spans="3:8" s="10" customFormat="1" x14ac:dyDescent="0.25">
      <c r="C342" s="12"/>
      <c r="D342" s="12"/>
      <c r="E342" s="12"/>
      <c r="F342" s="12"/>
      <c r="G342" s="12"/>
      <c r="H342" s="12"/>
    </row>
    <row r="343" spans="3:8" s="10" customFormat="1" x14ac:dyDescent="0.25">
      <c r="C343" s="12"/>
      <c r="D343" s="12"/>
      <c r="E343" s="12"/>
      <c r="F343" s="12"/>
      <c r="G343" s="12"/>
      <c r="H343" s="12"/>
    </row>
    <row r="344" spans="3:8" s="10" customFormat="1" x14ac:dyDescent="0.25">
      <c r="C344" s="12"/>
      <c r="D344" s="12"/>
      <c r="E344" s="12"/>
      <c r="F344" s="12"/>
      <c r="G344" s="12"/>
      <c r="H344" s="12"/>
    </row>
    <row r="345" spans="3:8" s="10" customFormat="1" x14ac:dyDescent="0.25">
      <c r="C345" s="12"/>
      <c r="D345" s="12"/>
      <c r="E345" s="12"/>
      <c r="F345" s="12"/>
      <c r="G345" s="12"/>
      <c r="H345" s="12"/>
    </row>
    <row r="346" spans="3:8" s="10" customFormat="1" x14ac:dyDescent="0.25">
      <c r="C346" s="12"/>
      <c r="D346" s="12"/>
      <c r="E346" s="12"/>
      <c r="F346" s="12"/>
      <c r="G346" s="12"/>
      <c r="H346" s="12"/>
    </row>
    <row r="347" spans="3:8" s="10" customFormat="1" x14ac:dyDescent="0.25">
      <c r="C347" s="12"/>
      <c r="D347" s="12"/>
      <c r="E347" s="12"/>
      <c r="F347" s="12"/>
      <c r="G347" s="12"/>
      <c r="H347" s="12"/>
    </row>
    <row r="348" spans="3:8" s="10" customFormat="1" x14ac:dyDescent="0.25">
      <c r="C348" s="12"/>
      <c r="D348" s="12"/>
      <c r="E348" s="12"/>
      <c r="F348" s="12"/>
      <c r="G348" s="12"/>
      <c r="H348" s="12"/>
    </row>
    <row r="349" spans="3:8" s="10" customFormat="1" x14ac:dyDescent="0.25">
      <c r="C349" s="12"/>
      <c r="D349" s="12"/>
      <c r="E349" s="12"/>
      <c r="F349" s="12"/>
      <c r="G349" s="12"/>
      <c r="H349" s="12"/>
    </row>
    <row r="350" spans="3:8" s="10" customFormat="1" x14ac:dyDescent="0.25">
      <c r="C350" s="12"/>
      <c r="D350" s="12"/>
      <c r="E350" s="12"/>
      <c r="F350" s="12"/>
      <c r="G350" s="12"/>
      <c r="H350" s="12"/>
    </row>
    <row r="351" spans="3:8" s="10" customFormat="1" x14ac:dyDescent="0.25">
      <c r="C351" s="12"/>
      <c r="D351" s="12"/>
      <c r="E351" s="12"/>
      <c r="F351" s="12"/>
      <c r="G351" s="12"/>
      <c r="H351" s="12"/>
    </row>
    <row r="352" spans="3:8" s="10" customFormat="1" x14ac:dyDescent="0.25">
      <c r="C352" s="12"/>
      <c r="D352" s="12"/>
      <c r="E352" s="12"/>
      <c r="F352" s="12"/>
      <c r="G352" s="12"/>
      <c r="H352" s="12"/>
    </row>
    <row r="353" spans="3:8" s="10" customFormat="1" x14ac:dyDescent="0.25">
      <c r="C353" s="12"/>
      <c r="D353" s="12"/>
      <c r="E353" s="12"/>
      <c r="F353" s="12"/>
      <c r="G353" s="12"/>
      <c r="H353" s="12"/>
    </row>
    <row r="354" spans="3:8" s="10" customFormat="1" x14ac:dyDescent="0.25">
      <c r="C354" s="12"/>
      <c r="D354" s="12"/>
      <c r="E354" s="12"/>
      <c r="F354" s="12"/>
      <c r="G354" s="12"/>
      <c r="H354" s="12"/>
    </row>
    <row r="355" spans="3:8" s="10" customFormat="1" x14ac:dyDescent="0.25">
      <c r="C355" s="12"/>
      <c r="D355" s="12"/>
      <c r="E355" s="12"/>
      <c r="F355" s="12"/>
      <c r="G355" s="12"/>
      <c r="H355" s="12"/>
    </row>
    <row r="356" spans="3:8" s="10" customFormat="1" x14ac:dyDescent="0.25">
      <c r="C356" s="12"/>
      <c r="D356" s="12"/>
      <c r="E356" s="12"/>
      <c r="F356" s="12"/>
      <c r="G356" s="12"/>
      <c r="H356" s="12"/>
    </row>
    <row r="357" spans="3:8" s="10" customFormat="1" x14ac:dyDescent="0.25">
      <c r="C357" s="12"/>
      <c r="D357" s="12"/>
      <c r="E357" s="12"/>
      <c r="F357" s="12"/>
      <c r="G357" s="12"/>
      <c r="H357" s="12"/>
    </row>
    <row r="358" spans="3:8" s="10" customFormat="1" x14ac:dyDescent="0.25">
      <c r="C358" s="12"/>
      <c r="D358" s="12"/>
      <c r="E358" s="12"/>
      <c r="F358" s="12"/>
      <c r="G358" s="12"/>
      <c r="H358" s="12"/>
    </row>
    <row r="359" spans="3:8" s="10" customFormat="1" x14ac:dyDescent="0.25">
      <c r="C359" s="12"/>
      <c r="D359" s="12"/>
      <c r="E359" s="12"/>
      <c r="F359" s="12"/>
      <c r="G359" s="12"/>
      <c r="H359" s="12"/>
    </row>
    <row r="360" spans="3:8" s="10" customFormat="1" x14ac:dyDescent="0.25">
      <c r="C360" s="12"/>
      <c r="D360" s="12"/>
      <c r="E360" s="12"/>
      <c r="F360" s="12"/>
      <c r="G360" s="12"/>
      <c r="H360" s="12"/>
    </row>
    <row r="361" spans="3:8" s="10" customFormat="1" x14ac:dyDescent="0.25">
      <c r="C361" s="12"/>
      <c r="D361" s="12"/>
      <c r="E361" s="12"/>
      <c r="F361" s="12"/>
      <c r="G361" s="12"/>
      <c r="H361" s="12"/>
    </row>
    <row r="362" spans="3:8" s="10" customFormat="1" x14ac:dyDescent="0.25">
      <c r="C362" s="12"/>
      <c r="D362" s="12"/>
      <c r="E362" s="12"/>
      <c r="F362" s="12"/>
      <c r="G362" s="12"/>
      <c r="H362" s="12"/>
    </row>
    <row r="363" spans="3:8" s="10" customFormat="1" x14ac:dyDescent="0.25">
      <c r="C363" s="12"/>
      <c r="D363" s="12"/>
      <c r="E363" s="12"/>
      <c r="F363" s="12"/>
      <c r="G363" s="12"/>
      <c r="H363" s="12"/>
    </row>
    <row r="364" spans="3:8" s="10" customFormat="1" x14ac:dyDescent="0.25">
      <c r="C364" s="12"/>
      <c r="D364" s="12"/>
      <c r="E364" s="12"/>
      <c r="F364" s="12"/>
      <c r="G364" s="12"/>
      <c r="H364" s="12"/>
    </row>
    <row r="365" spans="3:8" s="10" customFormat="1" x14ac:dyDescent="0.25">
      <c r="C365" s="12"/>
      <c r="D365" s="12"/>
      <c r="E365" s="12"/>
      <c r="F365" s="12"/>
      <c r="G365" s="12"/>
      <c r="H365" s="12"/>
    </row>
    <row r="366" spans="3:8" s="10" customFormat="1" x14ac:dyDescent="0.25">
      <c r="C366" s="12"/>
      <c r="D366" s="12"/>
      <c r="E366" s="12"/>
      <c r="F366" s="12"/>
      <c r="G366" s="12"/>
      <c r="H366" s="12"/>
    </row>
    <row r="367" spans="3:8" s="10" customFormat="1" x14ac:dyDescent="0.25">
      <c r="C367" s="12"/>
      <c r="D367" s="12"/>
      <c r="E367" s="12"/>
      <c r="F367" s="12"/>
      <c r="G367" s="12"/>
      <c r="H367" s="12"/>
    </row>
    <row r="368" spans="3:8" s="10" customFormat="1" x14ac:dyDescent="0.25">
      <c r="C368" s="12"/>
      <c r="D368" s="12"/>
      <c r="E368" s="12"/>
      <c r="F368" s="12"/>
      <c r="G368" s="12"/>
      <c r="H368" s="12"/>
    </row>
    <row r="369" spans="3:8" s="10" customFormat="1" x14ac:dyDescent="0.25">
      <c r="C369" s="12"/>
      <c r="D369" s="12"/>
      <c r="E369" s="12"/>
      <c r="F369" s="12"/>
      <c r="G369" s="12"/>
      <c r="H369" s="12"/>
    </row>
    <row r="370" spans="3:8" s="10" customFormat="1" x14ac:dyDescent="0.25">
      <c r="C370" s="12"/>
      <c r="D370" s="12"/>
      <c r="E370" s="12"/>
      <c r="F370" s="12"/>
      <c r="G370" s="12"/>
      <c r="H370" s="12"/>
    </row>
    <row r="371" spans="3:8" s="10" customFormat="1" x14ac:dyDescent="0.25">
      <c r="C371" s="12"/>
      <c r="D371" s="12"/>
      <c r="E371" s="12"/>
      <c r="F371" s="12"/>
      <c r="G371" s="12"/>
      <c r="H371" s="12"/>
    </row>
    <row r="372" spans="3:8" s="10" customFormat="1" x14ac:dyDescent="0.25">
      <c r="C372" s="12"/>
      <c r="D372" s="12"/>
      <c r="E372" s="12"/>
      <c r="F372" s="12"/>
      <c r="G372" s="12"/>
      <c r="H372" s="12"/>
    </row>
    <row r="373" spans="3:8" s="10" customFormat="1" x14ac:dyDescent="0.25">
      <c r="C373" s="12"/>
      <c r="D373" s="12"/>
      <c r="E373" s="12"/>
      <c r="F373" s="12"/>
      <c r="G373" s="12"/>
      <c r="H373" s="12"/>
    </row>
    <row r="374" spans="3:8" s="10" customFormat="1" x14ac:dyDescent="0.25">
      <c r="C374" s="12"/>
      <c r="D374" s="12"/>
      <c r="E374" s="12"/>
      <c r="F374" s="12"/>
      <c r="G374" s="12"/>
      <c r="H374" s="12"/>
    </row>
    <row r="375" spans="3:8" s="10" customFormat="1" x14ac:dyDescent="0.25">
      <c r="C375" s="12"/>
      <c r="D375" s="12"/>
      <c r="E375" s="12"/>
      <c r="F375" s="12"/>
      <c r="G375" s="12"/>
      <c r="H375" s="12"/>
    </row>
    <row r="376" spans="3:8" s="10" customFormat="1" x14ac:dyDescent="0.25">
      <c r="C376" s="12"/>
      <c r="D376" s="12"/>
      <c r="E376" s="12"/>
      <c r="F376" s="12"/>
      <c r="G376" s="12"/>
      <c r="H376" s="12"/>
    </row>
    <row r="377" spans="3:8" s="10" customFormat="1" x14ac:dyDescent="0.25">
      <c r="C377" s="12"/>
      <c r="D377" s="12"/>
      <c r="E377" s="12"/>
      <c r="F377" s="12"/>
      <c r="G377" s="12"/>
      <c r="H377" s="12"/>
    </row>
    <row r="378" spans="3:8" s="10" customFormat="1" x14ac:dyDescent="0.25">
      <c r="C378" s="12"/>
      <c r="D378" s="12"/>
      <c r="E378" s="12"/>
      <c r="F378" s="12"/>
      <c r="G378" s="12"/>
      <c r="H378" s="12"/>
    </row>
    <row r="379" spans="3:8" s="10" customFormat="1" x14ac:dyDescent="0.25">
      <c r="C379" s="12"/>
      <c r="D379" s="12"/>
      <c r="E379" s="12"/>
      <c r="F379" s="12"/>
      <c r="G379" s="12"/>
      <c r="H379" s="12"/>
    </row>
    <row r="380" spans="3:8" s="10" customFormat="1" x14ac:dyDescent="0.25">
      <c r="C380" s="12"/>
      <c r="D380" s="12"/>
      <c r="E380" s="12"/>
      <c r="F380" s="12"/>
      <c r="G380" s="12"/>
      <c r="H380" s="12"/>
    </row>
    <row r="381" spans="3:8" s="10" customFormat="1" x14ac:dyDescent="0.25">
      <c r="C381" s="12"/>
      <c r="D381" s="12"/>
      <c r="E381" s="12"/>
      <c r="F381" s="12"/>
      <c r="G381" s="12"/>
      <c r="H381" s="12"/>
    </row>
    <row r="382" spans="3:8" s="10" customFormat="1" x14ac:dyDescent="0.25">
      <c r="C382" s="12"/>
      <c r="D382" s="12"/>
      <c r="E382" s="12"/>
      <c r="F382" s="12"/>
      <c r="G382" s="12"/>
      <c r="H382" s="12"/>
    </row>
    <row r="383" spans="3:8" s="10" customFormat="1" x14ac:dyDescent="0.25">
      <c r="C383" s="12"/>
      <c r="D383" s="12"/>
      <c r="E383" s="12"/>
      <c r="F383" s="12"/>
      <c r="G383" s="12"/>
      <c r="H383" s="12"/>
    </row>
    <row r="384" spans="3:8" s="10" customFormat="1" x14ac:dyDescent="0.25">
      <c r="C384" s="12"/>
      <c r="D384" s="12"/>
      <c r="E384" s="12"/>
      <c r="F384" s="12"/>
      <c r="G384" s="12"/>
      <c r="H384" s="12"/>
    </row>
    <row r="385" spans="3:8" s="10" customFormat="1" x14ac:dyDescent="0.25">
      <c r="C385" s="12"/>
      <c r="D385" s="12"/>
      <c r="E385" s="12"/>
      <c r="F385" s="12"/>
      <c r="G385" s="12"/>
      <c r="H385" s="12"/>
    </row>
    <row r="386" spans="3:8" s="10" customFormat="1" x14ac:dyDescent="0.25">
      <c r="C386" s="12"/>
      <c r="D386" s="12"/>
      <c r="E386" s="12"/>
      <c r="F386" s="12"/>
      <c r="G386" s="12"/>
      <c r="H386" s="12"/>
    </row>
    <row r="387" spans="3:8" s="10" customFormat="1" x14ac:dyDescent="0.25">
      <c r="C387" s="12"/>
      <c r="D387" s="12"/>
      <c r="E387" s="12"/>
      <c r="F387" s="12"/>
      <c r="G387" s="12"/>
      <c r="H387" s="12"/>
    </row>
    <row r="388" spans="3:8" s="10" customFormat="1" x14ac:dyDescent="0.25">
      <c r="C388" s="12"/>
      <c r="D388" s="12"/>
      <c r="E388" s="12"/>
      <c r="F388" s="12"/>
      <c r="G388" s="12"/>
      <c r="H388" s="12"/>
    </row>
    <row r="389" spans="3:8" s="10" customFormat="1" x14ac:dyDescent="0.25">
      <c r="C389" s="12"/>
      <c r="D389" s="12"/>
      <c r="E389" s="12"/>
      <c r="F389" s="12"/>
      <c r="G389" s="12"/>
      <c r="H389" s="12"/>
    </row>
    <row r="390" spans="3:8" s="10" customFormat="1" x14ac:dyDescent="0.25">
      <c r="C390" s="12"/>
      <c r="D390" s="12"/>
      <c r="E390" s="12"/>
      <c r="F390" s="12"/>
      <c r="G390" s="12"/>
      <c r="H390" s="12"/>
    </row>
    <row r="391" spans="3:8" s="10" customFormat="1" x14ac:dyDescent="0.25">
      <c r="C391" s="12"/>
      <c r="D391" s="12"/>
      <c r="E391" s="12"/>
      <c r="F391" s="12"/>
      <c r="G391" s="12"/>
      <c r="H391" s="12"/>
    </row>
    <row r="392" spans="3:8" s="10" customFormat="1" x14ac:dyDescent="0.25">
      <c r="C392" s="12"/>
      <c r="D392" s="12"/>
      <c r="E392" s="12"/>
      <c r="F392" s="12"/>
      <c r="G392" s="12"/>
      <c r="H392" s="12"/>
    </row>
    <row r="393" spans="3:8" s="10" customFormat="1" x14ac:dyDescent="0.25">
      <c r="C393" s="12"/>
      <c r="D393" s="12"/>
      <c r="E393" s="12"/>
      <c r="F393" s="12"/>
      <c r="G393" s="12"/>
      <c r="H393" s="12"/>
    </row>
    <row r="394" spans="3:8" s="10" customFormat="1" x14ac:dyDescent="0.25">
      <c r="C394" s="12"/>
      <c r="D394" s="12"/>
      <c r="E394" s="12"/>
      <c r="F394" s="12"/>
      <c r="G394" s="12"/>
      <c r="H394" s="12"/>
    </row>
    <row r="395" spans="3:8" s="10" customFormat="1" x14ac:dyDescent="0.25">
      <c r="C395" s="12"/>
      <c r="D395" s="12"/>
      <c r="E395" s="12"/>
      <c r="F395" s="12"/>
      <c r="G395" s="12"/>
      <c r="H395" s="12"/>
    </row>
    <row r="396" spans="3:8" s="10" customFormat="1" x14ac:dyDescent="0.25">
      <c r="C396" s="12"/>
      <c r="D396" s="12"/>
      <c r="E396" s="12"/>
      <c r="F396" s="12"/>
      <c r="G396" s="12"/>
      <c r="H396" s="12"/>
    </row>
    <row r="397" spans="3:8" s="10" customFormat="1" x14ac:dyDescent="0.25">
      <c r="C397" s="12"/>
      <c r="D397" s="12"/>
      <c r="E397" s="12"/>
      <c r="F397" s="12"/>
      <c r="G397" s="12"/>
      <c r="H397" s="12"/>
    </row>
    <row r="398" spans="3:8" s="10" customFormat="1" x14ac:dyDescent="0.25">
      <c r="C398" s="12"/>
      <c r="D398" s="12"/>
      <c r="E398" s="12"/>
      <c r="F398" s="12"/>
      <c r="G398" s="12"/>
      <c r="H398" s="12"/>
    </row>
    <row r="399" spans="3:8" s="10" customFormat="1" x14ac:dyDescent="0.25">
      <c r="C399" s="12"/>
      <c r="D399" s="12"/>
      <c r="E399" s="12"/>
      <c r="F399" s="12"/>
      <c r="G399" s="12"/>
      <c r="H399" s="12"/>
    </row>
    <row r="400" spans="3:8" s="10" customFormat="1" x14ac:dyDescent="0.25">
      <c r="C400" s="12"/>
      <c r="D400" s="12"/>
      <c r="E400" s="12"/>
      <c r="F400" s="12"/>
      <c r="G400" s="12"/>
      <c r="H400" s="12"/>
    </row>
    <row r="401" spans="3:8" s="10" customFormat="1" x14ac:dyDescent="0.25">
      <c r="C401" s="12"/>
      <c r="D401" s="12"/>
      <c r="E401" s="12"/>
      <c r="F401" s="12"/>
      <c r="G401" s="12"/>
      <c r="H401" s="12"/>
    </row>
    <row r="402" spans="3:8" s="10" customFormat="1" x14ac:dyDescent="0.25">
      <c r="C402" s="12"/>
      <c r="D402" s="12"/>
      <c r="E402" s="12"/>
      <c r="F402" s="12"/>
      <c r="G402" s="12"/>
      <c r="H402" s="12"/>
    </row>
    <row r="403" spans="3:8" s="10" customFormat="1" x14ac:dyDescent="0.25">
      <c r="C403" s="12"/>
      <c r="D403" s="12"/>
      <c r="E403" s="12"/>
      <c r="F403" s="12"/>
      <c r="G403" s="12"/>
      <c r="H403" s="12"/>
    </row>
    <row r="404" spans="3:8" s="10" customFormat="1" x14ac:dyDescent="0.25">
      <c r="C404" s="12"/>
      <c r="D404" s="12"/>
      <c r="E404" s="12"/>
      <c r="F404" s="12"/>
      <c r="G404" s="12"/>
      <c r="H404" s="12"/>
    </row>
    <row r="405" spans="3:8" s="10" customFormat="1" x14ac:dyDescent="0.25">
      <c r="C405" s="12"/>
      <c r="D405" s="12"/>
      <c r="E405" s="12"/>
      <c r="F405" s="12"/>
      <c r="G405" s="12"/>
      <c r="H405" s="12"/>
    </row>
    <row r="406" spans="3:8" s="10" customFormat="1" x14ac:dyDescent="0.25">
      <c r="C406" s="12"/>
      <c r="D406" s="12"/>
      <c r="E406" s="12"/>
      <c r="F406" s="12"/>
      <c r="G406" s="12"/>
      <c r="H406" s="12"/>
    </row>
    <row r="407" spans="3:8" s="10" customFormat="1" x14ac:dyDescent="0.25">
      <c r="C407" s="12"/>
      <c r="D407" s="12"/>
      <c r="E407" s="12"/>
      <c r="F407" s="12"/>
      <c r="G407" s="12"/>
      <c r="H407" s="12"/>
    </row>
    <row r="408" spans="3:8" s="10" customFormat="1" x14ac:dyDescent="0.25">
      <c r="C408" s="12"/>
      <c r="D408" s="12"/>
      <c r="E408" s="12"/>
      <c r="F408" s="12"/>
      <c r="G408" s="12"/>
      <c r="H408" s="12"/>
    </row>
    <row r="409" spans="3:8" s="10" customFormat="1" x14ac:dyDescent="0.25">
      <c r="C409" s="12"/>
      <c r="D409" s="12"/>
      <c r="E409" s="12"/>
      <c r="F409" s="12"/>
      <c r="G409" s="12"/>
      <c r="H409" s="12"/>
    </row>
    <row r="410" spans="3:8" s="10" customFormat="1" x14ac:dyDescent="0.25">
      <c r="C410" s="12"/>
      <c r="D410" s="12"/>
      <c r="E410" s="12"/>
      <c r="F410" s="12"/>
      <c r="G410" s="12"/>
      <c r="H410" s="12"/>
    </row>
    <row r="411" spans="3:8" s="10" customFormat="1" x14ac:dyDescent="0.25">
      <c r="C411" s="12"/>
      <c r="D411" s="12"/>
      <c r="E411" s="12"/>
      <c r="F411" s="12"/>
      <c r="G411" s="12"/>
      <c r="H411" s="12"/>
    </row>
    <row r="412" spans="3:8" s="10" customFormat="1" x14ac:dyDescent="0.25">
      <c r="C412" s="12"/>
      <c r="D412" s="12"/>
      <c r="E412" s="12"/>
      <c r="F412" s="12"/>
      <c r="G412" s="12"/>
      <c r="H412" s="12"/>
    </row>
    <row r="413" spans="3:8" s="10" customFormat="1" x14ac:dyDescent="0.25">
      <c r="C413" s="12"/>
      <c r="D413" s="12"/>
      <c r="E413" s="12"/>
      <c r="F413" s="12"/>
      <c r="G413" s="12"/>
      <c r="H413" s="12"/>
    </row>
    <row r="414" spans="3:8" s="10" customFormat="1" x14ac:dyDescent="0.25">
      <c r="C414" s="12"/>
      <c r="D414" s="12"/>
      <c r="E414" s="12"/>
      <c r="F414" s="12"/>
      <c r="G414" s="12"/>
      <c r="H414" s="12"/>
    </row>
    <row r="415" spans="3:8" s="10" customFormat="1" x14ac:dyDescent="0.25">
      <c r="C415" s="12"/>
      <c r="D415" s="12"/>
      <c r="E415" s="12"/>
      <c r="F415" s="12"/>
      <c r="G415" s="12"/>
      <c r="H415" s="12"/>
    </row>
    <row r="416" spans="3:8" s="10" customFormat="1" x14ac:dyDescent="0.25">
      <c r="C416" s="12"/>
      <c r="D416" s="12"/>
      <c r="E416" s="12"/>
      <c r="F416" s="12"/>
      <c r="G416" s="12"/>
      <c r="H416" s="12"/>
    </row>
    <row r="417" spans="3:8" s="10" customFormat="1" x14ac:dyDescent="0.25">
      <c r="C417" s="12"/>
      <c r="D417" s="12"/>
      <c r="E417" s="12"/>
      <c r="F417" s="12"/>
      <c r="G417" s="12"/>
      <c r="H417" s="12"/>
    </row>
    <row r="418" spans="3:8" s="10" customFormat="1" x14ac:dyDescent="0.25">
      <c r="C418" s="12"/>
      <c r="D418" s="12"/>
      <c r="E418" s="12"/>
      <c r="F418" s="12"/>
      <c r="G418" s="12"/>
      <c r="H418" s="12"/>
    </row>
    <row r="419" spans="3:8" s="10" customFormat="1" x14ac:dyDescent="0.25">
      <c r="C419" s="12"/>
      <c r="D419" s="12"/>
      <c r="E419" s="12"/>
      <c r="F419" s="12"/>
      <c r="G419" s="12"/>
      <c r="H419" s="12"/>
    </row>
    <row r="420" spans="3:8" s="10" customFormat="1" x14ac:dyDescent="0.25">
      <c r="C420" s="12"/>
      <c r="D420" s="12"/>
      <c r="E420" s="12"/>
      <c r="F420" s="12"/>
      <c r="G420" s="12"/>
      <c r="H420" s="12"/>
    </row>
    <row r="421" spans="3:8" s="10" customFormat="1" x14ac:dyDescent="0.25">
      <c r="C421" s="12"/>
      <c r="D421" s="12"/>
      <c r="E421" s="12"/>
      <c r="F421" s="12"/>
      <c r="G421" s="12"/>
      <c r="H421" s="12"/>
    </row>
    <row r="422" spans="3:8" s="10" customFormat="1" x14ac:dyDescent="0.25">
      <c r="C422" s="12"/>
      <c r="D422" s="12"/>
      <c r="E422" s="12"/>
      <c r="F422" s="12"/>
      <c r="G422" s="12"/>
      <c r="H422" s="12"/>
    </row>
    <row r="423" spans="3:8" s="10" customFormat="1" x14ac:dyDescent="0.25">
      <c r="C423" s="12"/>
      <c r="D423" s="12"/>
      <c r="E423" s="12"/>
      <c r="F423" s="12"/>
      <c r="G423" s="12"/>
      <c r="H423" s="12"/>
    </row>
    <row r="424" spans="3:8" s="10" customFormat="1" x14ac:dyDescent="0.25">
      <c r="C424" s="12"/>
      <c r="D424" s="12"/>
      <c r="E424" s="12"/>
      <c r="F424" s="12"/>
      <c r="G424" s="12"/>
      <c r="H424" s="12"/>
    </row>
    <row r="425" spans="3:8" s="10" customFormat="1" x14ac:dyDescent="0.25">
      <c r="C425" s="12"/>
      <c r="D425" s="12"/>
      <c r="E425" s="12"/>
      <c r="F425" s="12"/>
      <c r="G425" s="12"/>
      <c r="H425" s="12"/>
    </row>
    <row r="426" spans="3:8" s="10" customFormat="1" x14ac:dyDescent="0.25">
      <c r="C426" s="12"/>
      <c r="D426" s="12"/>
      <c r="E426" s="12"/>
      <c r="F426" s="12"/>
      <c r="G426" s="12"/>
      <c r="H426" s="12"/>
    </row>
    <row r="427" spans="3:8" s="10" customFormat="1" x14ac:dyDescent="0.25">
      <c r="C427" s="12"/>
      <c r="D427" s="12"/>
      <c r="E427" s="12"/>
      <c r="F427" s="12"/>
      <c r="G427" s="12"/>
      <c r="H427" s="12"/>
    </row>
    <row r="428" spans="3:8" s="10" customFormat="1" x14ac:dyDescent="0.25">
      <c r="C428" s="12"/>
      <c r="D428" s="12"/>
      <c r="E428" s="12"/>
      <c r="F428" s="12"/>
      <c r="G428" s="12"/>
      <c r="H428" s="12"/>
    </row>
    <row r="429" spans="3:8" s="10" customFormat="1" x14ac:dyDescent="0.25">
      <c r="C429" s="12"/>
      <c r="D429" s="12"/>
      <c r="E429" s="12"/>
      <c r="F429" s="12"/>
      <c r="G429" s="12"/>
      <c r="H429" s="12"/>
    </row>
    <row r="430" spans="3:8" s="10" customFormat="1" x14ac:dyDescent="0.25">
      <c r="C430" s="12"/>
      <c r="D430" s="12"/>
      <c r="E430" s="12"/>
      <c r="F430" s="12"/>
      <c r="G430" s="12"/>
      <c r="H430" s="12"/>
    </row>
    <row r="431" spans="3:8" s="10" customFormat="1" x14ac:dyDescent="0.25">
      <c r="C431" s="12"/>
      <c r="D431" s="12"/>
      <c r="E431" s="12"/>
      <c r="F431" s="12"/>
      <c r="G431" s="12"/>
      <c r="H431" s="12"/>
    </row>
    <row r="432" spans="3:8" s="10" customFormat="1" x14ac:dyDescent="0.25">
      <c r="C432" s="12"/>
      <c r="D432" s="12"/>
      <c r="E432" s="12"/>
      <c r="F432" s="12"/>
      <c r="G432" s="12"/>
      <c r="H432" s="12"/>
    </row>
    <row r="433" spans="3:8" s="10" customFormat="1" x14ac:dyDescent="0.25">
      <c r="C433" s="12"/>
      <c r="D433" s="12"/>
      <c r="E433" s="12"/>
      <c r="F433" s="12"/>
      <c r="G433" s="12"/>
      <c r="H433" s="12"/>
    </row>
    <row r="434" spans="3:8" s="10" customFormat="1" x14ac:dyDescent="0.25">
      <c r="C434" s="12"/>
      <c r="D434" s="12"/>
      <c r="E434" s="12"/>
      <c r="F434" s="12"/>
      <c r="G434" s="12"/>
      <c r="H434" s="12"/>
    </row>
    <row r="435" spans="3:8" s="10" customFormat="1" x14ac:dyDescent="0.25">
      <c r="C435" s="12"/>
      <c r="D435" s="12"/>
      <c r="E435" s="12"/>
      <c r="F435" s="12"/>
      <c r="G435" s="12"/>
      <c r="H435" s="12"/>
    </row>
    <row r="436" spans="3:8" s="10" customFormat="1" x14ac:dyDescent="0.25">
      <c r="C436" s="12"/>
      <c r="D436" s="12"/>
      <c r="E436" s="12"/>
      <c r="F436" s="12"/>
      <c r="G436" s="12"/>
      <c r="H436" s="12"/>
    </row>
    <row r="437" spans="3:8" s="10" customFormat="1" x14ac:dyDescent="0.25">
      <c r="C437" s="12"/>
      <c r="D437" s="12"/>
      <c r="E437" s="12"/>
      <c r="F437" s="12"/>
      <c r="G437" s="12"/>
      <c r="H437" s="12"/>
    </row>
    <row r="438" spans="3:8" s="10" customFormat="1" x14ac:dyDescent="0.25">
      <c r="C438" s="12"/>
      <c r="D438" s="12"/>
      <c r="E438" s="12"/>
      <c r="F438" s="12"/>
      <c r="G438" s="12"/>
      <c r="H438" s="12"/>
    </row>
    <row r="439" spans="3:8" s="10" customFormat="1" x14ac:dyDescent="0.25">
      <c r="C439" s="12"/>
      <c r="D439" s="12"/>
      <c r="E439" s="12"/>
      <c r="F439" s="12"/>
      <c r="G439" s="12"/>
      <c r="H439" s="12"/>
    </row>
    <row r="440" spans="3:8" s="10" customFormat="1" x14ac:dyDescent="0.25">
      <c r="C440" s="12"/>
      <c r="D440" s="12"/>
      <c r="E440" s="12"/>
      <c r="F440" s="12"/>
      <c r="G440" s="12"/>
      <c r="H440" s="12"/>
    </row>
    <row r="441" spans="3:8" s="10" customFormat="1" x14ac:dyDescent="0.25">
      <c r="C441" s="12"/>
      <c r="D441" s="12"/>
      <c r="E441" s="12"/>
      <c r="F441" s="12"/>
      <c r="G441" s="12"/>
      <c r="H441" s="12"/>
    </row>
    <row r="442" spans="3:8" s="10" customFormat="1" x14ac:dyDescent="0.25">
      <c r="C442" s="12"/>
      <c r="D442" s="12"/>
      <c r="E442" s="12"/>
      <c r="F442" s="12"/>
      <c r="G442" s="12"/>
      <c r="H442" s="12"/>
    </row>
    <row r="443" spans="3:8" s="10" customFormat="1" x14ac:dyDescent="0.25">
      <c r="C443" s="12"/>
      <c r="D443" s="12"/>
      <c r="E443" s="12"/>
      <c r="F443" s="12"/>
      <c r="G443" s="12"/>
      <c r="H443" s="12"/>
    </row>
    <row r="444" spans="3:8" s="10" customFormat="1" x14ac:dyDescent="0.25">
      <c r="C444" s="12"/>
      <c r="D444" s="12"/>
      <c r="E444" s="12"/>
      <c r="F444" s="12"/>
      <c r="G444" s="12"/>
      <c r="H444" s="12"/>
    </row>
    <row r="445" spans="3:8" s="10" customFormat="1" x14ac:dyDescent="0.25">
      <c r="C445" s="12"/>
      <c r="D445" s="12"/>
      <c r="E445" s="12"/>
      <c r="F445" s="12"/>
      <c r="G445" s="12"/>
      <c r="H445" s="12"/>
    </row>
    <row r="446" spans="3:8" s="10" customFormat="1" x14ac:dyDescent="0.25">
      <c r="C446" s="12"/>
      <c r="D446" s="12"/>
      <c r="E446" s="12"/>
      <c r="F446" s="12"/>
      <c r="G446" s="12"/>
      <c r="H446" s="12"/>
    </row>
    <row r="447" spans="3:8" s="10" customFormat="1" x14ac:dyDescent="0.25">
      <c r="C447" s="12"/>
      <c r="D447" s="12"/>
      <c r="E447" s="12"/>
      <c r="F447" s="12"/>
      <c r="G447" s="12"/>
      <c r="H447" s="12"/>
    </row>
    <row r="448" spans="3:8" s="10" customFormat="1" x14ac:dyDescent="0.25">
      <c r="C448" s="12"/>
      <c r="D448" s="12"/>
      <c r="E448" s="12"/>
      <c r="F448" s="12"/>
      <c r="G448" s="12"/>
      <c r="H448" s="12"/>
    </row>
    <row r="449" spans="3:8" s="10" customFormat="1" x14ac:dyDescent="0.25">
      <c r="C449" s="12"/>
      <c r="D449" s="12"/>
      <c r="E449" s="12"/>
      <c r="F449" s="12"/>
      <c r="G449" s="12"/>
      <c r="H449" s="12"/>
    </row>
    <row r="450" spans="3:8" s="10" customFormat="1" x14ac:dyDescent="0.25">
      <c r="C450" s="12"/>
      <c r="D450" s="12"/>
      <c r="E450" s="12"/>
      <c r="F450" s="12"/>
      <c r="G450" s="12"/>
      <c r="H450" s="12"/>
    </row>
    <row r="451" spans="3:8" s="10" customFormat="1" x14ac:dyDescent="0.25">
      <c r="C451" s="12"/>
      <c r="D451" s="12"/>
      <c r="E451" s="12"/>
      <c r="F451" s="12"/>
      <c r="G451" s="12"/>
      <c r="H451" s="12"/>
    </row>
    <row r="452" spans="3:8" s="10" customFormat="1" x14ac:dyDescent="0.25">
      <c r="C452" s="12"/>
      <c r="D452" s="12"/>
      <c r="E452" s="12"/>
      <c r="F452" s="12"/>
      <c r="G452" s="12"/>
      <c r="H452" s="12"/>
    </row>
    <row r="453" spans="3:8" s="10" customFormat="1" x14ac:dyDescent="0.25">
      <c r="C453" s="12"/>
      <c r="D453" s="12"/>
      <c r="E453" s="12"/>
      <c r="F453" s="12"/>
      <c r="G453" s="12"/>
      <c r="H453" s="12"/>
    </row>
    <row r="454" spans="3:8" s="10" customFormat="1" x14ac:dyDescent="0.25">
      <c r="C454" s="12"/>
      <c r="D454" s="12"/>
      <c r="E454" s="12"/>
      <c r="F454" s="12"/>
      <c r="G454" s="12"/>
      <c r="H454" s="12"/>
    </row>
    <row r="455" spans="3:8" s="10" customFormat="1" x14ac:dyDescent="0.25">
      <c r="C455" s="12"/>
      <c r="D455" s="12"/>
      <c r="E455" s="12"/>
      <c r="F455" s="12"/>
      <c r="G455" s="12"/>
      <c r="H455" s="12"/>
    </row>
    <row r="456" spans="3:8" s="10" customFormat="1" x14ac:dyDescent="0.25">
      <c r="C456" s="12"/>
      <c r="D456" s="12"/>
      <c r="E456" s="12"/>
      <c r="F456" s="12"/>
      <c r="G456" s="12"/>
      <c r="H456" s="12"/>
    </row>
    <row r="457" spans="3:8" s="10" customFormat="1" x14ac:dyDescent="0.25">
      <c r="C457" s="12"/>
      <c r="D457" s="12"/>
      <c r="E457" s="12"/>
      <c r="F457" s="12"/>
      <c r="G457" s="12"/>
      <c r="H457" s="12"/>
    </row>
    <row r="458" spans="3:8" s="10" customFormat="1" x14ac:dyDescent="0.25">
      <c r="C458" s="12"/>
      <c r="D458" s="12"/>
      <c r="E458" s="12"/>
      <c r="F458" s="12"/>
      <c r="G458" s="12"/>
      <c r="H458" s="12"/>
    </row>
    <row r="459" spans="3:8" s="10" customFormat="1" x14ac:dyDescent="0.25">
      <c r="C459" s="12"/>
      <c r="D459" s="12"/>
      <c r="E459" s="12"/>
      <c r="F459" s="12"/>
      <c r="G459" s="12"/>
      <c r="H459" s="12"/>
    </row>
    <row r="460" spans="3:8" s="10" customFormat="1" x14ac:dyDescent="0.25">
      <c r="C460" s="12"/>
      <c r="D460" s="12"/>
      <c r="E460" s="12"/>
      <c r="F460" s="12"/>
      <c r="G460" s="12"/>
      <c r="H460" s="12"/>
    </row>
    <row r="461" spans="3:8" s="10" customFormat="1" x14ac:dyDescent="0.25">
      <c r="C461" s="12"/>
      <c r="D461" s="12"/>
      <c r="E461" s="12"/>
      <c r="F461" s="12"/>
      <c r="G461" s="12"/>
      <c r="H461" s="12"/>
    </row>
    <row r="462" spans="3:8" s="10" customFormat="1" x14ac:dyDescent="0.25">
      <c r="C462" s="12"/>
      <c r="D462" s="12"/>
      <c r="E462" s="12"/>
      <c r="F462" s="12"/>
      <c r="G462" s="12"/>
      <c r="H462" s="12"/>
    </row>
    <row r="463" spans="3:8" s="10" customFormat="1" x14ac:dyDescent="0.25">
      <c r="C463" s="12"/>
      <c r="D463" s="12"/>
      <c r="E463" s="12"/>
      <c r="F463" s="12"/>
      <c r="G463" s="12"/>
      <c r="H463" s="12"/>
    </row>
    <row r="464" spans="3:8" s="10" customFormat="1" x14ac:dyDescent="0.25">
      <c r="C464" s="12"/>
      <c r="D464" s="12"/>
      <c r="E464" s="12"/>
      <c r="F464" s="12"/>
      <c r="G464" s="12"/>
      <c r="H464" s="12"/>
    </row>
    <row r="465" spans="3:8" s="10" customFormat="1" x14ac:dyDescent="0.25">
      <c r="C465" s="12"/>
      <c r="D465" s="12"/>
      <c r="E465" s="12"/>
      <c r="F465" s="12"/>
      <c r="G465" s="12"/>
      <c r="H465" s="12"/>
    </row>
    <row r="466" spans="3:8" s="10" customFormat="1" x14ac:dyDescent="0.25">
      <c r="C466" s="12"/>
      <c r="D466" s="12"/>
      <c r="E466" s="12"/>
      <c r="F466" s="12"/>
      <c r="G466" s="12"/>
      <c r="H466" s="12"/>
    </row>
    <row r="467" spans="3:8" s="10" customFormat="1" x14ac:dyDescent="0.25">
      <c r="C467" s="12"/>
      <c r="D467" s="12"/>
      <c r="E467" s="12"/>
      <c r="F467" s="12"/>
      <c r="G467" s="12"/>
      <c r="H467" s="12"/>
    </row>
    <row r="468" spans="3:8" s="10" customFormat="1" x14ac:dyDescent="0.25">
      <c r="C468" s="12"/>
      <c r="D468" s="12"/>
      <c r="E468" s="12"/>
      <c r="F468" s="12"/>
      <c r="G468" s="12"/>
      <c r="H468" s="12"/>
    </row>
    <row r="469" spans="3:8" s="10" customFormat="1" x14ac:dyDescent="0.25">
      <c r="C469" s="12"/>
      <c r="D469" s="12"/>
      <c r="E469" s="12"/>
      <c r="F469" s="12"/>
      <c r="G469" s="12"/>
      <c r="H469" s="12"/>
    </row>
    <row r="470" spans="3:8" s="10" customFormat="1" x14ac:dyDescent="0.25">
      <c r="C470" s="12"/>
      <c r="D470" s="12"/>
      <c r="E470" s="12"/>
      <c r="F470" s="12"/>
      <c r="G470" s="12"/>
      <c r="H470" s="12"/>
    </row>
    <row r="471" spans="3:8" s="10" customFormat="1" x14ac:dyDescent="0.25">
      <c r="C471" s="12"/>
      <c r="D471" s="12"/>
      <c r="E471" s="12"/>
      <c r="F471" s="12"/>
      <c r="G471" s="12"/>
      <c r="H471" s="12"/>
    </row>
    <row r="472" spans="3:8" s="10" customFormat="1" x14ac:dyDescent="0.25">
      <c r="C472" s="12"/>
      <c r="D472" s="12"/>
      <c r="E472" s="12"/>
      <c r="F472" s="12"/>
      <c r="G472" s="12"/>
      <c r="H472" s="12"/>
    </row>
    <row r="473" spans="3:8" s="10" customFormat="1" x14ac:dyDescent="0.25">
      <c r="C473" s="12"/>
      <c r="D473" s="12"/>
      <c r="E473" s="12"/>
      <c r="F473" s="12"/>
      <c r="G473" s="12"/>
      <c r="H473" s="12"/>
    </row>
    <row r="474" spans="3:8" s="10" customFormat="1" x14ac:dyDescent="0.25">
      <c r="C474" s="12"/>
      <c r="D474" s="12"/>
      <c r="E474" s="12"/>
      <c r="F474" s="12"/>
      <c r="G474" s="12"/>
      <c r="H474" s="12"/>
    </row>
    <row r="475" spans="3:8" s="10" customFormat="1" x14ac:dyDescent="0.25">
      <c r="C475" s="12"/>
      <c r="D475" s="12"/>
      <c r="E475" s="12"/>
      <c r="F475" s="12"/>
      <c r="G475" s="12"/>
      <c r="H475" s="12"/>
    </row>
    <row r="476" spans="3:8" s="10" customFormat="1" x14ac:dyDescent="0.25">
      <c r="C476" s="12"/>
      <c r="D476" s="12"/>
      <c r="E476" s="12"/>
      <c r="F476" s="12"/>
      <c r="G476" s="12"/>
      <c r="H476" s="12"/>
    </row>
    <row r="477" spans="3:8" s="10" customFormat="1" x14ac:dyDescent="0.25">
      <c r="C477" s="12"/>
      <c r="D477" s="12"/>
      <c r="E477" s="12"/>
      <c r="F477" s="12"/>
      <c r="G477" s="12"/>
      <c r="H477" s="12"/>
    </row>
    <row r="478" spans="3:8" s="10" customFormat="1" x14ac:dyDescent="0.25">
      <c r="C478" s="12"/>
      <c r="D478" s="12"/>
      <c r="E478" s="12"/>
      <c r="F478" s="12"/>
      <c r="G478" s="12"/>
      <c r="H478" s="12"/>
    </row>
    <row r="479" spans="3:8" s="10" customFormat="1" x14ac:dyDescent="0.25">
      <c r="C479" s="12"/>
      <c r="D479" s="12"/>
      <c r="E479" s="12"/>
      <c r="F479" s="12"/>
      <c r="G479" s="12"/>
      <c r="H479" s="12"/>
    </row>
    <row r="480" spans="3:8" s="10" customFormat="1" x14ac:dyDescent="0.25">
      <c r="C480" s="12"/>
      <c r="D480" s="12"/>
      <c r="E480" s="12"/>
      <c r="F480" s="12"/>
      <c r="G480" s="12"/>
      <c r="H480" s="12"/>
    </row>
    <row r="481" spans="3:8" s="10" customFormat="1" x14ac:dyDescent="0.25">
      <c r="C481" s="12"/>
      <c r="D481" s="12"/>
      <c r="E481" s="12"/>
      <c r="F481" s="12"/>
      <c r="G481" s="12"/>
      <c r="H481" s="12"/>
    </row>
  </sheetData>
  <sheetProtection algorithmName="SHA-512" hashValue="KMwLN2qm/LIinI6iKN6rXhh+rLdw++GHkRS6pySd4MeBN3tyiYfnaGyP4JqkgXiKMnpBEQ34pmI1DRf4h/z13Q==" saltValue="EANoQULGF3qEinhD8q8vQw==" spinCount="100000" sheet="1" formatCells="0" formatColumns="0" formatRows="0" insertColumns="0" insertRows="0" insertHyperlinks="0" deleteColumns="0" deleteRows="0" sort="0" autoFilter="0" pivotTables="0"/>
  <mergeCells count="22">
    <mergeCell ref="I37:R37"/>
    <mergeCell ref="B11:D11"/>
    <mergeCell ref="I11:J11"/>
    <mergeCell ref="O11:P11"/>
    <mergeCell ref="B32:R32"/>
    <mergeCell ref="K11:L11"/>
    <mergeCell ref="I36:P36"/>
    <mergeCell ref="B26:R26"/>
    <mergeCell ref="B27:R27"/>
    <mergeCell ref="B28:R28"/>
    <mergeCell ref="B29:R29"/>
    <mergeCell ref="B30:R30"/>
    <mergeCell ref="B31:R31"/>
    <mergeCell ref="E11:F11"/>
    <mergeCell ref="B10:F10"/>
    <mergeCell ref="B4:R4"/>
    <mergeCell ref="I9:L9"/>
    <mergeCell ref="Q11:R11"/>
    <mergeCell ref="O9:R9"/>
    <mergeCell ref="O10:R10"/>
    <mergeCell ref="I10:L10"/>
    <mergeCell ref="B9:F9"/>
  </mergeCells>
  <pageMargins left="0.23622047244094491" right="0.23622047244094491" top="0.6692913385826772" bottom="0.35433070866141736" header="0.31496062992125984" footer="7.874015748031496E-2"/>
  <pageSetup paperSize="9" scale="69" orientation="landscape" r:id="rId1"/>
  <headerFooter scaleWithDoc="0">
    <oddHeader>&amp;L&amp;"-,Vet"&amp;14Matrix zzp-starttarieven film- en AV-productie - december 2024</oddHeader>
    <oddFooter>Pagina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9d677c4-1a50-48a1-8c77-7937d6c3e73c">
      <Terms xmlns="http://schemas.microsoft.com/office/infopath/2007/PartnerControls"/>
    </lcf76f155ced4ddcb4097134ff3c332f>
    <TaxCatchAll xmlns="46ef72ae-d4c6-4620-8779-284b8f29171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84BB641DBADF8489D72ABEF3F89C6FA" ma:contentTypeVersion="11" ma:contentTypeDescription="Create a new document." ma:contentTypeScope="" ma:versionID="5ed400d89458383580cb4d8c7e78883e">
  <xsd:schema xmlns:xsd="http://www.w3.org/2001/XMLSchema" xmlns:xs="http://www.w3.org/2001/XMLSchema" xmlns:p="http://schemas.microsoft.com/office/2006/metadata/properties" xmlns:ns2="d9d677c4-1a50-48a1-8c77-7937d6c3e73c" xmlns:ns3="46ef72ae-d4c6-4620-8779-284b8f29171a" targetNamespace="http://schemas.microsoft.com/office/2006/metadata/properties" ma:root="true" ma:fieldsID="8ae4eecb55f84d395bbefcc2d1ba7611" ns2:_="" ns3:_="">
    <xsd:import namespace="d9d677c4-1a50-48a1-8c77-7937d6c3e73c"/>
    <xsd:import namespace="46ef72ae-d4c6-4620-8779-284b8f29171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677c4-1a50-48a1-8c77-7937d6c3e7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f86dfd97-90d2-4676-b651-ba9188fe689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ef72ae-d4c6-4620-8779-284b8f29171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dc2173f-dc3c-407f-9b4d-d0da7fd441d3}" ma:internalName="TaxCatchAll" ma:showField="CatchAllData" ma:web="46ef72ae-d4c6-4620-8779-284b8f2917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16DF21-C19C-47C0-B7E4-BAFF5C2F5023}">
  <ds:schemaRefs>
    <ds:schemaRef ds:uri="http://schemas.microsoft.com/office/2006/metadata/properties"/>
    <ds:schemaRef ds:uri="http://schemas.microsoft.com/office/infopath/2007/PartnerControls"/>
    <ds:schemaRef ds:uri="d9d677c4-1a50-48a1-8c77-7937d6c3e73c"/>
    <ds:schemaRef ds:uri="46ef72ae-d4c6-4620-8779-284b8f29171a"/>
  </ds:schemaRefs>
</ds:datastoreItem>
</file>

<file path=customXml/itemProps2.xml><?xml version="1.0" encoding="utf-8"?>
<ds:datastoreItem xmlns:ds="http://schemas.openxmlformats.org/officeDocument/2006/customXml" ds:itemID="{D9FC9275-6C61-419E-ACBE-8B5D825631A6}">
  <ds:schemaRefs>
    <ds:schemaRef ds:uri="http://schemas.microsoft.com/sharepoint/v3/contenttype/forms"/>
  </ds:schemaRefs>
</ds:datastoreItem>
</file>

<file path=customXml/itemProps3.xml><?xml version="1.0" encoding="utf-8"?>
<ds:datastoreItem xmlns:ds="http://schemas.openxmlformats.org/officeDocument/2006/customXml" ds:itemID="{5AA98EAC-AAD6-4215-A041-C317F67B57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d677c4-1a50-48a1-8c77-7937d6c3e73c"/>
    <ds:schemaRef ds:uri="46ef72ae-d4c6-4620-8779-284b8f2917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10</vt:i4>
      </vt:variant>
      <vt:variant>
        <vt:lpstr>Benoemde bereiken</vt:lpstr>
      </vt:variant>
      <vt:variant>
        <vt:i4>10</vt:i4>
      </vt:variant>
    </vt:vector>
  </HeadingPairs>
  <TitlesOfParts>
    <vt:vector size="20" baseType="lpstr">
      <vt:lpstr>Voorblad</vt:lpstr>
      <vt:lpstr>Preambule</vt:lpstr>
      <vt:lpstr>Richtlijn Zzp-Tarief 23-26</vt:lpstr>
      <vt:lpstr>Richtlijn Zzp-Tarief 26</vt:lpstr>
      <vt:lpstr>Richtlijn Zzp-Tarief 24-25</vt:lpstr>
      <vt:lpstr>Benchmark Salaris 23-26</vt:lpstr>
      <vt:lpstr>Benchmark Salaris 26</vt:lpstr>
      <vt:lpstr>Benchmark Salaris 24-25</vt:lpstr>
      <vt:lpstr>Achterliggende benchmark</vt:lpstr>
      <vt:lpstr>Achterliggende berekening</vt:lpstr>
      <vt:lpstr>'Achterliggende benchmark'!Afdrukbereik</vt:lpstr>
      <vt:lpstr>'Achterliggende berekening'!Afdrukbereik</vt:lpstr>
      <vt:lpstr>'Benchmark Salaris 23-26'!Afdrukbereik</vt:lpstr>
      <vt:lpstr>'Benchmark Salaris 24-25'!Afdrukbereik</vt:lpstr>
      <vt:lpstr>'Benchmark Salaris 26'!Afdrukbereik</vt:lpstr>
      <vt:lpstr>Preambule!Afdrukbereik</vt:lpstr>
      <vt:lpstr>'Richtlijn Zzp-Tarief 23-26'!Afdrukbereik</vt:lpstr>
      <vt:lpstr>'Richtlijn Zzp-Tarief 24-25'!Afdrukbereik</vt:lpstr>
      <vt:lpstr>'Richtlijn Zzp-Tarief 26'!Afdrukbereik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dc:creator>
  <cp:keywords/>
  <dc:description/>
  <cp:lastModifiedBy>Niels Laan | ipsis</cp:lastModifiedBy>
  <cp:revision/>
  <cp:lastPrinted>2025-11-24T10:43:39Z</cp:lastPrinted>
  <dcterms:created xsi:type="dcterms:W3CDTF">2024-01-04T12:25:19Z</dcterms:created>
  <dcterms:modified xsi:type="dcterms:W3CDTF">2025-11-24T12:16:47Z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0x010100784BB641DBADF8489D72ABEF3F89C6FA</vt:lpwstr>
  </property>
  <property fmtid="{D5CDD505-2E9C-101B-9397-08002B2CF9AE}" pid="3" name="MediaServiceImageTags">
    <vt:lpwstr/>
  </property>
</Properties>
</file>